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2020" sheetId="1" r:id="rId1"/>
  </sheets>
  <definedNames>
    <definedName name="_xlnm.Print_Titles" localSheetId="0">'2020'!$13:$14</definedName>
    <definedName name="_xlnm.Print_Area" localSheetId="0">'2020'!$A$1:$P$62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<sst xmlns="http://schemas.openxmlformats.org/spreadsheetml/2006/main" count="63" uniqueCount="46">
  <si>
    <t xml:space="preserve">Сергиево-Посадского </t>
  </si>
  <si>
    <t>№ п/п</t>
  </si>
  <si>
    <t>Наименование муниципальной услуги</t>
  </si>
  <si>
    <t>Нормативные затраты на единицу муниципальной услуги</t>
  </si>
  <si>
    <t>Численность</t>
  </si>
  <si>
    <t>Объёмы муниципального задания на оказание муниципальных услуг</t>
  </si>
  <si>
    <t>Итого нормативные затраты</t>
  </si>
  <si>
    <t>Нормативные затраты на коммунальные услуги, на содержание имущества муниципальных учреждений,тыс. руб.</t>
  </si>
  <si>
    <t>Затраты на уплату налога на имущество и земельного налога на содержание имущества муниципальных учреждений, тыс. руб.</t>
  </si>
  <si>
    <t>Итого нормативные затраты на муниципальную услугу,тыс. руб.</t>
  </si>
  <si>
    <t>В стоимостном выражении,          тыс. руб.</t>
  </si>
  <si>
    <t xml:space="preserve">средства, получаемые из бюджета другого уровня </t>
  </si>
  <si>
    <t>прочие затраты, тыс.руб.</t>
  </si>
  <si>
    <t xml:space="preserve">В натуральном выражении, ед. </t>
  </si>
  <si>
    <t xml:space="preserve">оплата труда, тыс.руб. </t>
  </si>
  <si>
    <t xml:space="preserve">Нормативные затраты на оплату труда и начисления на выплаты по оплате труда,          тыс. руб. </t>
  </si>
  <si>
    <t xml:space="preserve">коммуниальные услуги, тыс.руб. </t>
  </si>
  <si>
    <t xml:space="preserve">Нормативные затраты на коммунальные услуги, связанные с оказанием муниципальной услуги,             тыс. руб. </t>
  </si>
  <si>
    <t xml:space="preserve">Нормативные затраты на содержание имущества муниципальных учреждений,тыс. руб. </t>
  </si>
  <si>
    <t>Нормативные затраты</t>
  </si>
  <si>
    <t>Итого</t>
  </si>
  <si>
    <t>Реализация основных общеобразовательных программ основного общего образования</t>
  </si>
  <si>
    <t>Учебно-методический центр образования</t>
  </si>
  <si>
    <t>Обучающиеся общеобразовательных учреждений</t>
  </si>
  <si>
    <t>Дети в возрасте от 7 до 15 лет</t>
  </si>
  <si>
    <t>Прочие нормативные затраты, связанные с оказанием муниципальной услуги,          тыс. руб.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</si>
  <si>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</si>
  <si>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Дошкольные образовательные учреждения</t>
  </si>
  <si>
    <t>Начальные школы-детские сады</t>
  </si>
  <si>
    <t xml:space="preserve">Учреждения дополнительного образования </t>
  </si>
  <si>
    <t>Предоставление питания</t>
  </si>
  <si>
    <t>Организация отдыха детей и молодежи</t>
  </si>
  <si>
    <t>Присмотр и уход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</si>
  <si>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</si>
  <si>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</si>
  <si>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</si>
  <si>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муниципальных услуг (выполнение работ) и нормативные затраты  на содержание имущества в 2020 году</t>
  </si>
  <si>
    <t xml:space="preserve"> </t>
  </si>
  <si>
    <t>городского округа</t>
  </si>
  <si>
    <t>на оказание муниципальными учреждениями образования Сергиево-Посадского городского округа</t>
  </si>
  <si>
    <t>Реализация дополнительных  общеразвивающих программ</t>
  </si>
  <si>
    <t>Реализация основных основных профессиональных  образовательных программ профессионального обучения - программ повышения квалификации рабочих и служащих</t>
  </si>
  <si>
    <t>средства бюджета округа</t>
  </si>
  <si>
    <t>от ___________________№ _______________</t>
  </si>
  <si>
    <t>Приложение к</t>
  </si>
  <si>
    <t>постановлению главы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</si>
</sst>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"/>
    <numFmt numFmtId="175" formatCode="#,##0.0"/>
    <numFmt numFmtId="176" formatCode="0.0"/>
    <numFmt numFmtId="177" formatCode="[$-FC19]d\ mmmm\ yyyy\ &quot;г.&quot;"/>
    <numFmt numFmtId="178" formatCode="#,##0.000"/>
    <numFmt numFmtId="179" formatCode="#,##0.0000"/>
    <numFmt numFmtId="180" formatCode="0.00000"/>
    <numFmt numFmtId="181" formatCode="0.0000"/>
    <numFmt numFmtId="182" formatCode="0.000"/>
  </numFmts>
  <fonts count="49"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/>
    </xf>
    <xf numFmtId="4" fontId="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0" fillId="33" borderId="10" xfId="0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vertical="center" wrapText="1"/>
    </xf>
    <xf numFmtId="4" fontId="0" fillId="33" borderId="0" xfId="0" applyNumberFormat="1" applyFill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0" fillId="8" borderId="0" xfId="0" applyFill="1" applyAlignment="1">
      <alignment/>
    </xf>
    <xf numFmtId="0" fontId="0" fillId="8" borderId="12" xfId="0" applyNumberFormat="1" applyFill="1" applyBorder="1" applyAlignment="1">
      <alignment horizontal="center" vertical="center" wrapText="1"/>
    </xf>
    <xf numFmtId="0" fontId="0" fillId="8" borderId="10" xfId="0" applyNumberForma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/>
    </xf>
    <xf numFmtId="4" fontId="2" fillId="8" borderId="10" xfId="0" applyNumberFormat="1" applyFont="1" applyFill="1" applyBorder="1" applyAlignment="1">
      <alignment/>
    </xf>
    <xf numFmtId="4" fontId="2" fillId="8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 vertical="center" wrapText="1"/>
    </xf>
    <xf numFmtId="4" fontId="2" fillId="8" borderId="10" xfId="0" applyNumberFormat="1" applyFont="1" applyFill="1" applyBorder="1" applyAlignment="1">
      <alignment wrapText="1"/>
    </xf>
    <xf numFmtId="4" fontId="3" fillId="8" borderId="10" xfId="0" applyNumberFormat="1" applyFont="1" applyFill="1" applyBorder="1" applyAlignment="1">
      <alignment vertical="center" wrapText="1"/>
    </xf>
    <xf numFmtId="4" fontId="3" fillId="8" borderId="10" xfId="0" applyNumberFormat="1" applyFont="1" applyFill="1" applyBorder="1" applyAlignment="1">
      <alignment/>
    </xf>
    <xf numFmtId="4" fontId="2" fillId="8" borderId="10" xfId="0" applyNumberFormat="1" applyFont="1" applyFill="1" applyBorder="1" applyAlignment="1">
      <alignment vertical="center" wrapText="1"/>
    </xf>
    <xf numFmtId="4" fontId="2" fillId="8" borderId="13" xfId="0" applyNumberFormat="1" applyFont="1" applyFill="1" applyBorder="1" applyAlignment="1">
      <alignment horizontal="right" wrapText="1"/>
    </xf>
    <xf numFmtId="4" fontId="0" fillId="8" borderId="10" xfId="0" applyNumberFormat="1" applyFill="1" applyBorder="1" applyAlignment="1">
      <alignment/>
    </xf>
    <xf numFmtId="4" fontId="0" fillId="8" borderId="0" xfId="0" applyNumberFormat="1" applyFill="1" applyAlignment="1">
      <alignment/>
    </xf>
    <xf numFmtId="0" fontId="0" fillId="8" borderId="10" xfId="0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/>
    </xf>
    <xf numFmtId="3" fontId="2" fillId="8" borderId="10" xfId="0" applyNumberFormat="1" applyFont="1" applyFill="1" applyBorder="1" applyAlignment="1">
      <alignment horizontal="center"/>
    </xf>
    <xf numFmtId="3" fontId="3" fillId="8" borderId="10" xfId="0" applyNumberFormat="1" applyFont="1" applyFill="1" applyBorder="1" applyAlignment="1">
      <alignment horizontal="center"/>
    </xf>
    <xf numFmtId="1" fontId="2" fillId="8" borderId="10" xfId="0" applyNumberFormat="1" applyFont="1" applyFill="1" applyBorder="1" applyAlignment="1">
      <alignment horizontal="center"/>
    </xf>
    <xf numFmtId="1" fontId="3" fillId="8" borderId="10" xfId="0" applyNumberFormat="1" applyFont="1" applyFill="1" applyBorder="1" applyAlignment="1">
      <alignment horizontal="center"/>
    </xf>
    <xf numFmtId="3" fontId="2" fillId="8" borderId="10" xfId="0" applyNumberFormat="1" applyFont="1" applyFill="1" applyBorder="1" applyAlignment="1">
      <alignment horizontal="center" wrapText="1"/>
    </xf>
    <xf numFmtId="1" fontId="2" fillId="8" borderId="13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4" fontId="2" fillId="0" borderId="13" xfId="0" applyNumberFormat="1" applyFont="1" applyFill="1" applyBorder="1" applyAlignment="1">
      <alignment horizontal="right" wrapText="1"/>
    </xf>
    <xf numFmtId="2" fontId="2" fillId="0" borderId="13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3" fillId="8" borderId="10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4" fontId="3" fillId="8" borderId="14" xfId="0" applyNumberFormat="1" applyFont="1" applyFill="1" applyBorder="1" applyAlignment="1">
      <alignment horizontal="center"/>
    </xf>
    <xf numFmtId="4" fontId="3" fillId="8" borderId="13" xfId="0" applyNumberFormat="1" applyFont="1" applyFill="1" applyBorder="1" applyAlignment="1">
      <alignment horizontal="center"/>
    </xf>
    <xf numFmtId="1" fontId="3" fillId="8" borderId="14" xfId="0" applyNumberFormat="1" applyFont="1" applyFill="1" applyBorder="1" applyAlignment="1">
      <alignment horizontal="center"/>
    </xf>
    <xf numFmtId="1" fontId="3" fillId="8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80" zoomScaleNormal="80" zoomScaleSheetLayoutView="70" workbookViewId="0" topLeftCell="A1">
      <selection activeCell="Q24" sqref="Q24"/>
    </sheetView>
  </sheetViews>
  <sheetFormatPr defaultColWidth="9.140625" defaultRowHeight="12"/>
  <cols>
    <col min="1" max="1" width="7.8515625" style="6" customWidth="1"/>
    <col min="2" max="2" width="49.8515625" style="6" customWidth="1"/>
    <col min="3" max="3" width="13.28125" style="36" hidden="1" customWidth="1"/>
    <col min="4" max="4" width="18.00390625" style="6" customWidth="1"/>
    <col min="5" max="5" width="12.8515625" style="36" hidden="1" customWidth="1"/>
    <col min="6" max="6" width="21.8515625" style="6" customWidth="1"/>
    <col min="7" max="7" width="16.140625" style="36" hidden="1" customWidth="1"/>
    <col min="8" max="8" width="23.7109375" style="6" customWidth="1"/>
    <col min="9" max="9" width="12.421875" style="36" hidden="1" customWidth="1"/>
    <col min="10" max="10" width="15.8515625" style="6" customWidth="1"/>
    <col min="11" max="11" width="14.28125" style="75" customWidth="1"/>
    <col min="12" max="12" width="16.28125" style="8" customWidth="1"/>
    <col min="13" max="13" width="19.57421875" style="8" customWidth="1"/>
    <col min="14" max="14" width="19.8515625" style="8" customWidth="1"/>
    <col min="15" max="15" width="22.28125" style="15" customWidth="1"/>
    <col min="16" max="16" width="22.140625" style="26" customWidth="1"/>
    <col min="17" max="17" width="13.8515625" style="0" customWidth="1"/>
  </cols>
  <sheetData>
    <row r="1" spans="3:16" s="6" customFormat="1" ht="14.25">
      <c r="C1" s="36"/>
      <c r="E1" s="36"/>
      <c r="G1" s="36"/>
      <c r="I1" s="36"/>
      <c r="K1" s="75"/>
      <c r="L1" s="8"/>
      <c r="M1" s="8"/>
      <c r="N1" s="114" t="s">
        <v>44</v>
      </c>
      <c r="O1" s="114"/>
      <c r="P1" s="114"/>
    </row>
    <row r="2" spans="3:16" s="6" customFormat="1" ht="14.25">
      <c r="C2" s="36"/>
      <c r="E2" s="36"/>
      <c r="G2" s="36"/>
      <c r="I2" s="36"/>
      <c r="K2" s="75"/>
      <c r="L2" s="8"/>
      <c r="M2" s="8"/>
      <c r="N2" s="114" t="s">
        <v>45</v>
      </c>
      <c r="O2" s="114"/>
      <c r="P2" s="114"/>
    </row>
    <row r="3" spans="3:16" s="6" customFormat="1" ht="14.25">
      <c r="C3" s="36"/>
      <c r="E3" s="36"/>
      <c r="G3" s="36"/>
      <c r="I3" s="36"/>
      <c r="K3" s="75"/>
      <c r="L3" s="8"/>
      <c r="M3" s="8"/>
      <c r="N3" s="114" t="s">
        <v>0</v>
      </c>
      <c r="O3" s="114"/>
      <c r="P3" s="114"/>
    </row>
    <row r="4" spans="3:16" s="6" customFormat="1" ht="14.25">
      <c r="C4" s="36"/>
      <c r="E4" s="36"/>
      <c r="G4" s="36"/>
      <c r="I4" s="36"/>
      <c r="K4" s="75"/>
      <c r="L4" s="8"/>
      <c r="M4" s="8"/>
      <c r="N4" s="114" t="s">
        <v>38</v>
      </c>
      <c r="O4" s="114"/>
      <c r="P4" s="114"/>
    </row>
    <row r="5" spans="3:16" s="6" customFormat="1" ht="14.25">
      <c r="C5" s="36"/>
      <c r="E5" s="36"/>
      <c r="G5" s="36"/>
      <c r="I5" s="36"/>
      <c r="K5" s="75"/>
      <c r="L5" s="8"/>
      <c r="M5" s="8"/>
      <c r="N5" s="24"/>
      <c r="O5" s="24"/>
      <c r="P5" s="29"/>
    </row>
    <row r="6" spans="3:16" s="6" customFormat="1" ht="14.25">
      <c r="C6" s="36"/>
      <c r="E6" s="36"/>
      <c r="G6" s="36"/>
      <c r="I6" s="36"/>
      <c r="K6" s="75"/>
      <c r="L6" s="8"/>
      <c r="M6" s="8"/>
      <c r="N6" s="114" t="s">
        <v>43</v>
      </c>
      <c r="O6" s="114"/>
      <c r="P6" s="114"/>
    </row>
    <row r="7" spans="3:16" s="6" customFormat="1" ht="12.75">
      <c r="C7" s="36"/>
      <c r="E7" s="36"/>
      <c r="G7" s="36"/>
      <c r="I7" s="36"/>
      <c r="K7" s="75"/>
      <c r="L7" s="8"/>
      <c r="M7" s="8"/>
      <c r="N7" s="8"/>
      <c r="O7" s="15"/>
      <c r="P7" s="26"/>
    </row>
    <row r="8" spans="1:17" s="6" customFormat="1" ht="12.75" customHeight="1">
      <c r="A8" s="109" t="s">
        <v>19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9"/>
    </row>
    <row r="9" spans="1:17" s="6" customFormat="1" ht="12.75" customHeight="1">
      <c r="A9" s="109" t="s">
        <v>39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9"/>
    </row>
    <row r="10" spans="1:17" s="6" customFormat="1" ht="12.75" customHeight="1">
      <c r="A10" s="109" t="s">
        <v>36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9"/>
    </row>
    <row r="11" spans="1:17" s="6" customFormat="1" ht="12.7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9"/>
    </row>
    <row r="12" spans="3:16" s="6" customFormat="1" ht="12.75">
      <c r="C12" s="36"/>
      <c r="E12" s="36"/>
      <c r="F12" s="111"/>
      <c r="G12" s="111"/>
      <c r="H12" s="111"/>
      <c r="I12" s="111"/>
      <c r="J12" s="111"/>
      <c r="K12" s="75"/>
      <c r="L12" s="8"/>
      <c r="M12" s="8"/>
      <c r="N12" s="8"/>
      <c r="O12" s="15"/>
      <c r="P12" s="26"/>
    </row>
    <row r="13" spans="1:16" s="6" customFormat="1" ht="48" customHeight="1">
      <c r="A13" s="112" t="s">
        <v>1</v>
      </c>
      <c r="B13" s="113" t="s">
        <v>2</v>
      </c>
      <c r="C13" s="37"/>
      <c r="D13" s="112" t="s">
        <v>3</v>
      </c>
      <c r="E13" s="112"/>
      <c r="F13" s="112"/>
      <c r="G13" s="112"/>
      <c r="H13" s="112"/>
      <c r="I13" s="112"/>
      <c r="J13" s="112"/>
      <c r="K13" s="97" t="s">
        <v>5</v>
      </c>
      <c r="L13" s="98"/>
      <c r="M13" s="97"/>
      <c r="N13" s="98"/>
      <c r="O13" s="99" t="s">
        <v>18</v>
      </c>
      <c r="P13" s="95" t="s">
        <v>6</v>
      </c>
    </row>
    <row r="14" spans="1:16" s="6" customFormat="1" ht="102" customHeight="1">
      <c r="A14" s="112"/>
      <c r="B14" s="113"/>
      <c r="C14" s="38" t="s">
        <v>14</v>
      </c>
      <c r="D14" s="3" t="s">
        <v>15</v>
      </c>
      <c r="E14" s="50" t="s">
        <v>16</v>
      </c>
      <c r="F14" s="3" t="s">
        <v>17</v>
      </c>
      <c r="G14" s="50" t="s">
        <v>12</v>
      </c>
      <c r="H14" s="10" t="s">
        <v>25</v>
      </c>
      <c r="I14" s="51" t="s">
        <v>4</v>
      </c>
      <c r="J14" s="3" t="s">
        <v>9</v>
      </c>
      <c r="K14" s="76" t="s">
        <v>13</v>
      </c>
      <c r="L14" s="11" t="s">
        <v>10</v>
      </c>
      <c r="M14" s="1" t="s">
        <v>7</v>
      </c>
      <c r="N14" s="1" t="s">
        <v>8</v>
      </c>
      <c r="O14" s="100"/>
      <c r="P14" s="96"/>
    </row>
    <row r="15" spans="1:16" s="6" customFormat="1" ht="27" customHeight="1">
      <c r="A15" s="21">
        <v>1</v>
      </c>
      <c r="B15" s="20" t="s">
        <v>33</v>
      </c>
      <c r="C15" s="39"/>
      <c r="D15" s="12"/>
      <c r="E15" s="39"/>
      <c r="F15" s="12"/>
      <c r="G15" s="39"/>
      <c r="H15" s="12"/>
      <c r="I15" s="52"/>
      <c r="J15" s="12"/>
      <c r="K15" s="77"/>
      <c r="L15" s="13"/>
      <c r="M15" s="1"/>
      <c r="N15" s="1"/>
      <c r="O15" s="16"/>
      <c r="P15" s="30"/>
    </row>
    <row r="16" spans="1:16" s="6" customFormat="1" ht="27" customHeight="1">
      <c r="A16" s="21">
        <v>2</v>
      </c>
      <c r="B16" s="20" t="s">
        <v>32</v>
      </c>
      <c r="C16" s="39"/>
      <c r="D16" s="12"/>
      <c r="E16" s="39"/>
      <c r="F16" s="12"/>
      <c r="G16" s="39"/>
      <c r="H16" s="12"/>
      <c r="I16" s="52"/>
      <c r="J16" s="12"/>
      <c r="K16" s="77"/>
      <c r="L16" s="13"/>
      <c r="M16" s="1"/>
      <c r="N16" s="1"/>
      <c r="O16" s="16"/>
      <c r="P16" s="30"/>
    </row>
    <row r="17" spans="1:16" ht="30" customHeight="1">
      <c r="A17" s="83"/>
      <c r="B17" s="84" t="s">
        <v>27</v>
      </c>
      <c r="C17" s="40">
        <f>C18+C19</f>
        <v>1199976.6400000001</v>
      </c>
      <c r="D17" s="7">
        <f aca="true" t="shared" si="0" ref="D17:D22">C17/I17</f>
        <v>113.09864655984921</v>
      </c>
      <c r="E17" s="40">
        <f>E18+E19</f>
        <v>51119.63</v>
      </c>
      <c r="F17" s="7">
        <f>E17/I17</f>
        <v>4.818061262959472</v>
      </c>
      <c r="G17" s="40">
        <f>G18+G19</f>
        <v>135066.2</v>
      </c>
      <c r="H17" s="7">
        <f aca="true" t="shared" si="1" ref="H17:H22">G17/I17</f>
        <v>12.730084825636194</v>
      </c>
      <c r="I17" s="53">
        <v>10610</v>
      </c>
      <c r="J17" s="7">
        <f aca="true" t="shared" si="2" ref="J17:J22">(D17+F17+H17)</f>
        <v>130.6467926484449</v>
      </c>
      <c r="K17" s="78">
        <v>10610</v>
      </c>
      <c r="L17" s="5">
        <f aca="true" t="shared" si="3" ref="L17:L22">J17*K17</f>
        <v>1386162.4700000002</v>
      </c>
      <c r="M17" s="5">
        <f>M18+M19</f>
        <v>27525.95</v>
      </c>
      <c r="N17" s="5">
        <f>N18+N19</f>
        <v>15182.1</v>
      </c>
      <c r="O17" s="5">
        <f>O18+O19</f>
        <v>42708.05</v>
      </c>
      <c r="P17" s="28">
        <f aca="true" t="shared" si="4" ref="P17:P22">L17+O17</f>
        <v>1428870.5200000003</v>
      </c>
    </row>
    <row r="18" spans="1:16" s="26" customFormat="1" ht="12.75">
      <c r="A18" s="18"/>
      <c r="B18" s="60" t="s">
        <v>42</v>
      </c>
      <c r="C18" s="45">
        <v>203131.64</v>
      </c>
      <c r="D18" s="25">
        <f>C18/I18</f>
        <v>19.145300659754948</v>
      </c>
      <c r="E18" s="45">
        <v>51119.63</v>
      </c>
      <c r="F18" s="25">
        <f>E18/I18</f>
        <v>4.818061262959472</v>
      </c>
      <c r="G18" s="45">
        <v>116868.2</v>
      </c>
      <c r="H18" s="25">
        <f>G18/I18</f>
        <v>11.014910461828464</v>
      </c>
      <c r="I18" s="54">
        <v>10610</v>
      </c>
      <c r="J18" s="25">
        <f t="shared" si="2"/>
        <v>34.97827238454288</v>
      </c>
      <c r="K18" s="79">
        <v>10610</v>
      </c>
      <c r="L18" s="25">
        <f t="shared" si="3"/>
        <v>371119.47</v>
      </c>
      <c r="M18" s="7">
        <v>27525.95</v>
      </c>
      <c r="N18" s="7">
        <v>15182.1</v>
      </c>
      <c r="O18" s="7">
        <f>SUM(M18:N18)</f>
        <v>42708.05</v>
      </c>
      <c r="P18" s="25">
        <f>L18+O18</f>
        <v>413827.51999999996</v>
      </c>
    </row>
    <row r="19" spans="1:16" s="26" customFormat="1" ht="12.75">
      <c r="A19" s="18"/>
      <c r="B19" s="4" t="s">
        <v>11</v>
      </c>
      <c r="C19" s="74">
        <v>996845</v>
      </c>
      <c r="D19" s="25">
        <f t="shared" si="0"/>
        <v>93.95334590009425</v>
      </c>
      <c r="E19" s="45"/>
      <c r="F19" s="25"/>
      <c r="G19" s="45">
        <v>18198</v>
      </c>
      <c r="H19" s="25">
        <f>G19/I19</f>
        <v>1.7151743638077286</v>
      </c>
      <c r="I19" s="54">
        <v>10610</v>
      </c>
      <c r="J19" s="25">
        <f t="shared" si="2"/>
        <v>95.66852026390198</v>
      </c>
      <c r="K19" s="79">
        <v>10610</v>
      </c>
      <c r="L19" s="25">
        <f t="shared" si="3"/>
        <v>1015043</v>
      </c>
      <c r="M19" s="7"/>
      <c r="N19" s="7"/>
      <c r="O19" s="7"/>
      <c r="P19" s="25">
        <f t="shared" si="4"/>
        <v>1015043</v>
      </c>
    </row>
    <row r="20" spans="1:16" s="2" customFormat="1" ht="24" customHeight="1">
      <c r="A20" s="83"/>
      <c r="B20" s="85" t="s">
        <v>28</v>
      </c>
      <c r="C20" s="41">
        <f>C21+C22</f>
        <v>70821.79000000001</v>
      </c>
      <c r="D20" s="7">
        <f t="shared" si="0"/>
        <v>74.86447145877379</v>
      </c>
      <c r="E20" s="41">
        <f>E21+E22</f>
        <v>2161.55</v>
      </c>
      <c r="F20" s="7">
        <f>E20/I20</f>
        <v>2.2849365750528543</v>
      </c>
      <c r="G20" s="41">
        <f>G21+G22</f>
        <v>7913.8099999999995</v>
      </c>
      <c r="H20" s="7">
        <f t="shared" si="1"/>
        <v>8.365549682875264</v>
      </c>
      <c r="I20" s="55">
        <v>946</v>
      </c>
      <c r="J20" s="7">
        <f t="shared" si="2"/>
        <v>85.51495771670191</v>
      </c>
      <c r="K20" s="80">
        <v>946</v>
      </c>
      <c r="L20" s="17">
        <f t="shared" si="3"/>
        <v>80897.15000000001</v>
      </c>
      <c r="M20" s="17">
        <f>M21+M22</f>
        <v>1360.04</v>
      </c>
      <c r="N20" s="17">
        <v>319.3</v>
      </c>
      <c r="O20" s="17">
        <f>O21+O22</f>
        <v>1741.3899999999999</v>
      </c>
      <c r="P20" s="31">
        <f t="shared" si="4"/>
        <v>82638.54000000001</v>
      </c>
    </row>
    <row r="21" spans="1:16" s="26" customFormat="1" ht="12.75">
      <c r="A21" s="18"/>
      <c r="B21" s="60" t="s">
        <v>42</v>
      </c>
      <c r="C21" s="45">
        <v>2847.3</v>
      </c>
      <c r="D21" s="25">
        <f t="shared" si="0"/>
        <v>3.009830866807611</v>
      </c>
      <c r="E21" s="45">
        <v>2161.55</v>
      </c>
      <c r="F21" s="25">
        <f>E21/I21</f>
        <v>2.2849365750528543</v>
      </c>
      <c r="G21" s="45">
        <v>5645.36</v>
      </c>
      <c r="H21" s="25">
        <f>G21/I21</f>
        <v>5.967610993657505</v>
      </c>
      <c r="I21" s="56">
        <v>946</v>
      </c>
      <c r="J21" s="25">
        <f t="shared" si="2"/>
        <v>11.26237843551797</v>
      </c>
      <c r="K21" s="77">
        <v>946</v>
      </c>
      <c r="L21" s="7">
        <f t="shared" si="3"/>
        <v>10654.21</v>
      </c>
      <c r="M21" s="7">
        <v>1360.04</v>
      </c>
      <c r="N21" s="7">
        <v>381.35</v>
      </c>
      <c r="O21" s="7">
        <f>M21+N21</f>
        <v>1741.3899999999999</v>
      </c>
      <c r="P21" s="25">
        <f t="shared" si="4"/>
        <v>12395.599999999999</v>
      </c>
    </row>
    <row r="22" spans="1:16" s="26" customFormat="1" ht="12.75">
      <c r="A22" s="18"/>
      <c r="B22" s="4" t="s">
        <v>11</v>
      </c>
      <c r="C22" s="45">
        <v>67974.49</v>
      </c>
      <c r="D22" s="25">
        <f t="shared" si="0"/>
        <v>71.85464059196617</v>
      </c>
      <c r="E22" s="45"/>
      <c r="F22" s="25"/>
      <c r="G22" s="45">
        <v>2268.45</v>
      </c>
      <c r="H22" s="25">
        <f t="shared" si="1"/>
        <v>2.3979386892177588</v>
      </c>
      <c r="I22" s="56">
        <v>946</v>
      </c>
      <c r="J22" s="25">
        <f t="shared" si="2"/>
        <v>74.25257928118393</v>
      </c>
      <c r="K22" s="77">
        <v>946</v>
      </c>
      <c r="L22" s="7">
        <f t="shared" si="3"/>
        <v>70242.93999999999</v>
      </c>
      <c r="M22" s="7"/>
      <c r="N22" s="7"/>
      <c r="O22" s="7"/>
      <c r="P22" s="25">
        <f t="shared" si="4"/>
        <v>70242.93999999999</v>
      </c>
    </row>
    <row r="23" spans="1:16" ht="12.75">
      <c r="A23" s="18"/>
      <c r="B23" s="4"/>
      <c r="C23" s="45"/>
      <c r="D23" s="5"/>
      <c r="E23" s="40"/>
      <c r="F23" s="5"/>
      <c r="G23" s="40"/>
      <c r="H23" s="5"/>
      <c r="I23" s="55"/>
      <c r="J23" s="5"/>
      <c r="K23" s="80"/>
      <c r="L23" s="5"/>
      <c r="M23" s="5"/>
      <c r="N23" s="5"/>
      <c r="O23" s="5"/>
      <c r="P23" s="28"/>
    </row>
    <row r="24" spans="1:16" ht="19.5" customHeight="1">
      <c r="A24" s="18"/>
      <c r="B24" s="86" t="s">
        <v>20</v>
      </c>
      <c r="C24" s="43">
        <f>C17+C20</f>
        <v>1270798.4300000002</v>
      </c>
      <c r="D24" s="22">
        <f>C24/I24</f>
        <v>109.96871149186572</v>
      </c>
      <c r="E24" s="43">
        <f aca="true" t="shared" si="5" ref="E24:O24">E17+E20</f>
        <v>53281.18</v>
      </c>
      <c r="F24" s="22">
        <f>E24/I24</f>
        <v>4.6106940117687785</v>
      </c>
      <c r="G24" s="43">
        <f t="shared" si="5"/>
        <v>142980.01</v>
      </c>
      <c r="H24" s="22">
        <f>G24/I24</f>
        <v>12.372794219453098</v>
      </c>
      <c r="I24" s="57">
        <f>I17+I20</f>
        <v>11556</v>
      </c>
      <c r="J24" s="17">
        <f>(D24+F24+H24)</f>
        <v>126.95219972308759</v>
      </c>
      <c r="K24" s="81">
        <f>K17+K20</f>
        <v>11556</v>
      </c>
      <c r="L24" s="22">
        <f>J24*K24</f>
        <v>1467059.62</v>
      </c>
      <c r="M24" s="23">
        <f t="shared" si="5"/>
        <v>28885.99</v>
      </c>
      <c r="N24" s="23">
        <f t="shared" si="5"/>
        <v>15501.4</v>
      </c>
      <c r="O24" s="23">
        <f t="shared" si="5"/>
        <v>44449.44</v>
      </c>
      <c r="P24" s="32">
        <f>L24+O24</f>
        <v>1511509.06</v>
      </c>
    </row>
    <row r="25" spans="1:16" ht="16.5" customHeight="1">
      <c r="A25" s="18"/>
      <c r="B25" s="60"/>
      <c r="C25" s="44"/>
      <c r="D25" s="7"/>
      <c r="E25" s="45"/>
      <c r="F25" s="7"/>
      <c r="G25" s="45"/>
      <c r="H25" s="7"/>
      <c r="I25" s="56"/>
      <c r="J25" s="7"/>
      <c r="K25" s="77"/>
      <c r="L25" s="7"/>
      <c r="M25" s="7"/>
      <c r="N25" s="7"/>
      <c r="O25" s="7"/>
      <c r="P25" s="25"/>
    </row>
    <row r="26" spans="1:16" ht="16.5" customHeight="1">
      <c r="A26" s="18"/>
      <c r="B26" s="60"/>
      <c r="C26" s="44"/>
      <c r="D26" s="7"/>
      <c r="E26" s="45"/>
      <c r="F26" s="7"/>
      <c r="G26" s="45"/>
      <c r="H26" s="7"/>
      <c r="I26" s="56"/>
      <c r="J26" s="7"/>
      <c r="K26" s="77"/>
      <c r="L26" s="7"/>
      <c r="M26" s="7"/>
      <c r="N26" s="7"/>
      <c r="O26" s="7"/>
      <c r="P26" s="25"/>
    </row>
    <row r="27" spans="1:16" ht="28.5" customHeight="1">
      <c r="A27" s="87">
        <v>3</v>
      </c>
      <c r="B27" s="62" t="s">
        <v>34</v>
      </c>
      <c r="C27" s="40"/>
      <c r="D27" s="5"/>
      <c r="E27" s="40"/>
      <c r="F27" s="5"/>
      <c r="G27" s="40"/>
      <c r="H27" s="5"/>
      <c r="I27" s="53"/>
      <c r="J27" s="5"/>
      <c r="K27" s="80"/>
      <c r="L27" s="5"/>
      <c r="M27" s="5"/>
      <c r="N27" s="5"/>
      <c r="O27" s="5"/>
      <c r="P27" s="28"/>
    </row>
    <row r="28" spans="1:16" ht="15" customHeight="1">
      <c r="A28" s="88"/>
      <c r="B28" s="84"/>
      <c r="C28" s="40">
        <f>C29+C30</f>
        <v>829872.6200000001</v>
      </c>
      <c r="D28" s="5">
        <f>C28/I28</f>
        <v>74.86446729815066</v>
      </c>
      <c r="E28" s="40">
        <f>E29+E30</f>
        <v>25328.53</v>
      </c>
      <c r="F28" s="5">
        <f>E28/I28</f>
        <v>2.284937302661254</v>
      </c>
      <c r="G28" s="40">
        <f>G29+G30</f>
        <v>92732.13</v>
      </c>
      <c r="H28" s="5">
        <f>G28/I28</f>
        <v>8.365550744248985</v>
      </c>
      <c r="I28" s="53">
        <v>11085</v>
      </c>
      <c r="J28" s="5">
        <f>(D28+F28+H28)</f>
        <v>85.51495534506088</v>
      </c>
      <c r="K28" s="78">
        <v>11085</v>
      </c>
      <c r="L28" s="5">
        <f>J28*K28</f>
        <v>947933.2799999999</v>
      </c>
      <c r="M28" s="5">
        <f>M29+M30</f>
        <v>15936.59</v>
      </c>
      <c r="N28" s="5">
        <f>N29+N30</f>
        <v>4468.57</v>
      </c>
      <c r="O28" s="5">
        <f>O29+O30</f>
        <v>20405.16</v>
      </c>
      <c r="P28" s="31">
        <f>L28+O28</f>
        <v>968338.44</v>
      </c>
    </row>
    <row r="29" spans="1:16" s="26" customFormat="1" ht="12.75" customHeight="1">
      <c r="A29" s="88"/>
      <c r="B29" s="60" t="s">
        <v>42</v>
      </c>
      <c r="C29" s="45">
        <v>33363.94</v>
      </c>
      <c r="D29" s="25">
        <f>C29/I29</f>
        <v>3.0098276950834464</v>
      </c>
      <c r="E29" s="45">
        <v>25328.53</v>
      </c>
      <c r="F29" s="25">
        <f>E29/I29</f>
        <v>2.284937302661254</v>
      </c>
      <c r="G29" s="45">
        <v>66150.94</v>
      </c>
      <c r="H29" s="25">
        <f>G29/I29</f>
        <v>5.967608479927831</v>
      </c>
      <c r="I29" s="54">
        <v>11085</v>
      </c>
      <c r="J29" s="25">
        <f>(D29+F29+H29)</f>
        <v>11.262373477672531</v>
      </c>
      <c r="K29" s="79">
        <v>11085</v>
      </c>
      <c r="L29" s="7">
        <f>J29*K29</f>
        <v>124843.41</v>
      </c>
      <c r="M29" s="7">
        <v>15936.59</v>
      </c>
      <c r="N29" s="7">
        <v>4468.57</v>
      </c>
      <c r="O29" s="25">
        <f>M29+N29</f>
        <v>20405.16</v>
      </c>
      <c r="P29" s="27">
        <f>L29+O29</f>
        <v>145248.57</v>
      </c>
    </row>
    <row r="30" spans="1:16" s="26" customFormat="1" ht="12" customHeight="1">
      <c r="A30" s="88"/>
      <c r="B30" s="4" t="s">
        <v>11</v>
      </c>
      <c r="C30" s="45">
        <v>796508.68</v>
      </c>
      <c r="D30" s="25">
        <f>C30/I30</f>
        <v>71.85463960306721</v>
      </c>
      <c r="E30" s="45"/>
      <c r="F30" s="25"/>
      <c r="G30" s="45">
        <v>26581.19</v>
      </c>
      <c r="H30" s="25">
        <f>G30/I30</f>
        <v>2.3979422643211548</v>
      </c>
      <c r="I30" s="54">
        <v>11085</v>
      </c>
      <c r="J30" s="25">
        <f>(D30+F30+H30)</f>
        <v>74.25258186738837</v>
      </c>
      <c r="K30" s="79">
        <v>11085</v>
      </c>
      <c r="L30" s="7">
        <f>J30*K30</f>
        <v>823089.8700000001</v>
      </c>
      <c r="M30" s="7"/>
      <c r="N30" s="7"/>
      <c r="O30" s="25"/>
      <c r="P30" s="27">
        <f>L30+O30</f>
        <v>823089.8700000001</v>
      </c>
    </row>
    <row r="31" spans="1:16" ht="12" customHeight="1">
      <c r="A31" s="18"/>
      <c r="B31" s="4"/>
      <c r="C31" s="42"/>
      <c r="D31" s="7"/>
      <c r="E31" s="45"/>
      <c r="F31" s="7"/>
      <c r="G31" s="45"/>
      <c r="H31" s="7"/>
      <c r="I31" s="54"/>
      <c r="J31" s="7"/>
      <c r="K31" s="77"/>
      <c r="L31" s="7"/>
      <c r="M31" s="7"/>
      <c r="N31" s="7"/>
      <c r="O31" s="7"/>
      <c r="P31" s="25"/>
    </row>
    <row r="32" spans="1:16" ht="33" customHeight="1">
      <c r="A32" s="89">
        <v>4</v>
      </c>
      <c r="B32" s="62" t="s">
        <v>21</v>
      </c>
      <c r="C32" s="42"/>
      <c r="D32" s="7"/>
      <c r="E32" s="45"/>
      <c r="F32" s="7"/>
      <c r="G32" s="45"/>
      <c r="H32" s="7"/>
      <c r="I32" s="54"/>
      <c r="J32" s="7"/>
      <c r="K32" s="77"/>
      <c r="L32" s="7"/>
      <c r="M32" s="7"/>
      <c r="N32" s="7"/>
      <c r="O32" s="5"/>
      <c r="P32" s="25"/>
    </row>
    <row r="33" spans="1:16" ht="12.75" customHeight="1">
      <c r="A33" s="18"/>
      <c r="B33" s="84"/>
      <c r="C33" s="46">
        <f>C34+C35</f>
        <v>902116.8400000001</v>
      </c>
      <c r="D33" s="5">
        <f>C33/I33</f>
        <v>74.86446804979253</v>
      </c>
      <c r="E33" s="46">
        <f>E34+E35</f>
        <v>27533.49</v>
      </c>
      <c r="F33" s="5">
        <f>E33/I33</f>
        <v>2.284936929460581</v>
      </c>
      <c r="G33" s="46">
        <f>G34+G35</f>
        <v>100804.89</v>
      </c>
      <c r="H33" s="5">
        <f>G33/I33</f>
        <v>8.365551037344398</v>
      </c>
      <c r="I33" s="53">
        <v>12050</v>
      </c>
      <c r="J33" s="5">
        <f>D33+F33+H33</f>
        <v>85.51495601659752</v>
      </c>
      <c r="K33" s="78">
        <v>12050</v>
      </c>
      <c r="L33" s="5">
        <f>J33*K33</f>
        <v>1030455.2200000002</v>
      </c>
      <c r="M33" s="16">
        <f>M34+M35</f>
        <v>17323.94</v>
      </c>
      <c r="N33" s="16">
        <f>N34+N35</f>
        <v>4857.58</v>
      </c>
      <c r="O33" s="16">
        <f>O34+O35</f>
        <v>22181.519999999997</v>
      </c>
      <c r="P33" s="28">
        <f>P34+P35</f>
        <v>1052636.74</v>
      </c>
    </row>
    <row r="34" spans="1:16" s="26" customFormat="1" ht="12.75" customHeight="1">
      <c r="A34" s="18"/>
      <c r="B34" s="60" t="s">
        <v>42</v>
      </c>
      <c r="C34" s="45">
        <v>36268.43</v>
      </c>
      <c r="D34" s="25">
        <f>C34/I34</f>
        <v>3.009828215767635</v>
      </c>
      <c r="E34" s="45">
        <v>27533.49</v>
      </c>
      <c r="F34" s="25">
        <f>E34/I34</f>
        <v>2.284936929460581</v>
      </c>
      <c r="G34" s="45">
        <v>71909.69</v>
      </c>
      <c r="H34" s="25">
        <f>G34/I34</f>
        <v>5.967609128630706</v>
      </c>
      <c r="I34" s="54">
        <v>12050</v>
      </c>
      <c r="J34" s="25">
        <f>D34+F34+H34</f>
        <v>11.26237427385892</v>
      </c>
      <c r="K34" s="79">
        <v>12050</v>
      </c>
      <c r="L34" s="7">
        <f>J34*K34</f>
        <v>135711.61</v>
      </c>
      <c r="M34" s="7">
        <v>17323.94</v>
      </c>
      <c r="N34" s="7">
        <v>4857.58</v>
      </c>
      <c r="O34" s="25">
        <f>SUM(M34:N34)</f>
        <v>22181.519999999997</v>
      </c>
      <c r="P34" s="25">
        <f>L34+O34</f>
        <v>157893.12999999998</v>
      </c>
    </row>
    <row r="35" spans="1:16" s="26" customFormat="1" ht="12" customHeight="1">
      <c r="A35" s="18"/>
      <c r="B35" s="4" t="s">
        <v>11</v>
      </c>
      <c r="C35" s="45">
        <v>865848.41</v>
      </c>
      <c r="D35" s="25">
        <f>C35/I35</f>
        <v>71.8546398340249</v>
      </c>
      <c r="E35" s="45"/>
      <c r="F35" s="25"/>
      <c r="G35" s="45">
        <v>28895.2</v>
      </c>
      <c r="H35" s="25">
        <f>G35/I35</f>
        <v>2.397941908713693</v>
      </c>
      <c r="I35" s="54">
        <v>12050</v>
      </c>
      <c r="J35" s="25">
        <f>D35+F35+H35</f>
        <v>74.25258174273858</v>
      </c>
      <c r="K35" s="79">
        <v>12050</v>
      </c>
      <c r="L35" s="7">
        <f>J35*K35</f>
        <v>894743.61</v>
      </c>
      <c r="M35" s="7"/>
      <c r="N35" s="7"/>
      <c r="O35" s="28"/>
      <c r="P35" s="25">
        <f>L35+O35</f>
        <v>894743.61</v>
      </c>
    </row>
    <row r="36" spans="1:16" s="6" customFormat="1" ht="12.75">
      <c r="A36" s="18"/>
      <c r="B36" s="4"/>
      <c r="C36" s="40"/>
      <c r="D36" s="5"/>
      <c r="E36" s="40"/>
      <c r="F36" s="5"/>
      <c r="G36" s="40"/>
      <c r="H36" s="5"/>
      <c r="I36" s="53"/>
      <c r="J36" s="5"/>
      <c r="K36" s="80"/>
      <c r="L36" s="5"/>
      <c r="M36" s="5"/>
      <c r="N36" s="5"/>
      <c r="O36" s="5"/>
      <c r="P36" s="28"/>
    </row>
    <row r="37" spans="1:16" s="6" customFormat="1" ht="27.75" customHeight="1">
      <c r="A37" s="90">
        <v>5</v>
      </c>
      <c r="B37" s="62" t="s">
        <v>35</v>
      </c>
      <c r="C37" s="42"/>
      <c r="D37" s="7"/>
      <c r="E37" s="45"/>
      <c r="F37" s="7"/>
      <c r="G37" s="45"/>
      <c r="H37" s="7"/>
      <c r="I37" s="54"/>
      <c r="J37" s="7"/>
      <c r="K37" s="77"/>
      <c r="L37" s="7"/>
      <c r="M37" s="7"/>
      <c r="N37" s="7"/>
      <c r="O37" s="7"/>
      <c r="P37" s="25"/>
    </row>
    <row r="38" spans="1:16" s="6" customFormat="1" ht="17.25" customHeight="1">
      <c r="A38" s="19"/>
      <c r="B38" s="84"/>
      <c r="C38" s="46">
        <f>C39+C40</f>
        <v>154295.67</v>
      </c>
      <c r="D38" s="5">
        <f>C38/I38</f>
        <v>74.86446870451238</v>
      </c>
      <c r="E38" s="46">
        <f>E39+E40</f>
        <v>4709.25</v>
      </c>
      <c r="F38" s="5">
        <f>E38/I38</f>
        <v>2.284934497816594</v>
      </c>
      <c r="G38" s="46">
        <f>G39+G40</f>
        <v>17241.4</v>
      </c>
      <c r="H38" s="5">
        <f>G38/I38</f>
        <v>8.36555070354197</v>
      </c>
      <c r="I38" s="53">
        <v>2061</v>
      </c>
      <c r="J38" s="5">
        <f>D38+F38+H38</f>
        <v>85.51495390587094</v>
      </c>
      <c r="K38" s="78">
        <v>2061</v>
      </c>
      <c r="L38" s="5">
        <f>J38*K38</f>
        <v>176246.32</v>
      </c>
      <c r="M38" s="16">
        <f>M39+M40</f>
        <v>2963.04</v>
      </c>
      <c r="N38" s="16">
        <f>N39+N40</f>
        <v>830.83</v>
      </c>
      <c r="O38" s="5">
        <f>SUM(M38:N38)</f>
        <v>3793.87</v>
      </c>
      <c r="P38" s="33">
        <f>P39+P40</f>
        <v>180040.19</v>
      </c>
    </row>
    <row r="39" spans="1:16" s="26" customFormat="1" ht="17.25" customHeight="1">
      <c r="A39" s="18"/>
      <c r="B39" s="60" t="s">
        <v>42</v>
      </c>
      <c r="C39" s="45">
        <v>6203.26</v>
      </c>
      <c r="D39" s="25">
        <f>C39/I39</f>
        <v>3.009830179524503</v>
      </c>
      <c r="E39" s="45">
        <v>4709.25</v>
      </c>
      <c r="F39" s="25">
        <f>E39/I39</f>
        <v>2.284934497816594</v>
      </c>
      <c r="G39" s="45">
        <v>12299.24</v>
      </c>
      <c r="H39" s="25">
        <f>G39/I39</f>
        <v>5.96760795730228</v>
      </c>
      <c r="I39" s="54">
        <v>2061</v>
      </c>
      <c r="J39" s="25">
        <f>D39+F39+H39</f>
        <v>11.262372634643377</v>
      </c>
      <c r="K39" s="79">
        <v>2061</v>
      </c>
      <c r="L39" s="7">
        <f>J39*K39</f>
        <v>23211.75</v>
      </c>
      <c r="M39" s="7">
        <v>2963.04</v>
      </c>
      <c r="N39" s="7">
        <v>830.83</v>
      </c>
      <c r="O39" s="28">
        <f>SUM(M39:N39)</f>
        <v>3793.87</v>
      </c>
      <c r="P39" s="25">
        <f>L39+O39</f>
        <v>27005.62</v>
      </c>
    </row>
    <row r="40" spans="1:16" s="26" customFormat="1" ht="12.75">
      <c r="A40" s="18"/>
      <c r="B40" s="4" t="s">
        <v>11</v>
      </c>
      <c r="C40" s="45">
        <v>148092.41</v>
      </c>
      <c r="D40" s="25">
        <f>C40/I40</f>
        <v>71.85463852498788</v>
      </c>
      <c r="E40" s="45"/>
      <c r="F40" s="25"/>
      <c r="G40" s="45">
        <v>4942.16</v>
      </c>
      <c r="H40" s="25">
        <f>G40/I40</f>
        <v>2.3979427462396896</v>
      </c>
      <c r="I40" s="54">
        <v>2061</v>
      </c>
      <c r="J40" s="25">
        <f>D40+F40+H40</f>
        <v>74.25258127122757</v>
      </c>
      <c r="K40" s="79">
        <v>2061</v>
      </c>
      <c r="L40" s="7">
        <f>J40*K40</f>
        <v>153034.57</v>
      </c>
      <c r="M40" s="5"/>
      <c r="N40" s="5"/>
      <c r="O40" s="28"/>
      <c r="P40" s="25">
        <f>L40+O40</f>
        <v>153034.57</v>
      </c>
    </row>
    <row r="41" spans="1:16" ht="12.75">
      <c r="A41" s="18"/>
      <c r="B41" s="4"/>
      <c r="C41" s="45"/>
      <c r="D41" s="5"/>
      <c r="E41" s="45"/>
      <c r="F41" s="7"/>
      <c r="G41" s="45"/>
      <c r="H41" s="5"/>
      <c r="I41" s="56"/>
      <c r="J41" s="7"/>
      <c r="K41" s="77"/>
      <c r="L41" s="7"/>
      <c r="M41" s="5"/>
      <c r="N41" s="5"/>
      <c r="O41" s="5"/>
      <c r="P41" s="25"/>
    </row>
    <row r="42" spans="1:16" ht="20.25" customHeight="1">
      <c r="A42" s="91">
        <v>6</v>
      </c>
      <c r="B42" s="62" t="s">
        <v>30</v>
      </c>
      <c r="C42" s="42"/>
      <c r="D42" s="7"/>
      <c r="E42" s="45"/>
      <c r="F42" s="7"/>
      <c r="G42" s="45"/>
      <c r="H42" s="7"/>
      <c r="I42" s="56"/>
      <c r="J42" s="7"/>
      <c r="K42" s="77"/>
      <c r="L42" s="7"/>
      <c r="M42" s="7"/>
      <c r="N42" s="7"/>
      <c r="O42" s="7"/>
      <c r="P42" s="25"/>
    </row>
    <row r="43" spans="1:16" ht="16.5" customHeight="1">
      <c r="A43" s="88"/>
      <c r="B43" s="84" t="s">
        <v>23</v>
      </c>
      <c r="C43" s="42"/>
      <c r="D43" s="7"/>
      <c r="E43" s="45"/>
      <c r="F43" s="7"/>
      <c r="G43" s="40">
        <f>G44+G45</f>
        <v>59071.3</v>
      </c>
      <c r="H43" s="5">
        <f>G43/I43</f>
        <v>9.496993569131833</v>
      </c>
      <c r="I43" s="55">
        <f>SUM(I44:I45)</f>
        <v>6220</v>
      </c>
      <c r="J43" s="5">
        <f>D43+F43+H43</f>
        <v>9.496993569131833</v>
      </c>
      <c r="K43" s="80">
        <f>SUM(K44:K45)</f>
        <v>6220</v>
      </c>
      <c r="L43" s="5">
        <f>SUM(L44:L45)</f>
        <v>59071.3</v>
      </c>
      <c r="M43" s="7"/>
      <c r="N43" s="7"/>
      <c r="O43" s="7"/>
      <c r="P43" s="35">
        <f>SUM(P44:P45)</f>
        <v>59071.3</v>
      </c>
    </row>
    <row r="44" spans="1:16" s="26" customFormat="1" ht="12.75">
      <c r="A44" s="18"/>
      <c r="B44" s="60" t="s">
        <v>42</v>
      </c>
      <c r="C44" s="40"/>
      <c r="D44" s="28"/>
      <c r="E44" s="40"/>
      <c r="F44" s="28"/>
      <c r="G44" s="45">
        <v>3616.59</v>
      </c>
      <c r="H44" s="25">
        <f>G44/I44</f>
        <v>10.422449567723344</v>
      </c>
      <c r="I44" s="56">
        <v>347</v>
      </c>
      <c r="J44" s="25">
        <f>D44+F44+H44</f>
        <v>10.422449567723344</v>
      </c>
      <c r="K44" s="77">
        <v>347</v>
      </c>
      <c r="L44" s="7">
        <f>J44*K44</f>
        <v>3616.5900000000006</v>
      </c>
      <c r="M44" s="5"/>
      <c r="N44" s="5"/>
      <c r="O44" s="28"/>
      <c r="P44" s="25">
        <f>L44+O44</f>
        <v>3616.5900000000006</v>
      </c>
    </row>
    <row r="45" spans="1:16" ht="12.75">
      <c r="A45" s="18"/>
      <c r="B45" s="4" t="s">
        <v>11</v>
      </c>
      <c r="C45" s="42"/>
      <c r="D45" s="7"/>
      <c r="E45" s="45"/>
      <c r="F45" s="7"/>
      <c r="G45" s="45">
        <v>55454.71</v>
      </c>
      <c r="H45" s="7">
        <f>G45/I45</f>
        <v>9.44231397922697</v>
      </c>
      <c r="I45" s="56">
        <v>5873</v>
      </c>
      <c r="J45" s="25">
        <f>D45+F45+H45</f>
        <v>9.44231397922697</v>
      </c>
      <c r="K45" s="77">
        <v>5873</v>
      </c>
      <c r="L45" s="7">
        <f>J45*K45</f>
        <v>55454.71</v>
      </c>
      <c r="M45" s="7"/>
      <c r="N45" s="7"/>
      <c r="O45" s="7"/>
      <c r="P45" s="25">
        <f>L45+O45</f>
        <v>55454.71</v>
      </c>
    </row>
    <row r="46" spans="1:16" ht="12.75">
      <c r="A46" s="18"/>
      <c r="B46" s="4"/>
      <c r="C46" s="42"/>
      <c r="D46" s="7"/>
      <c r="E46" s="45"/>
      <c r="F46" s="7"/>
      <c r="G46" s="45"/>
      <c r="H46" s="7"/>
      <c r="I46" s="56"/>
      <c r="J46" s="7"/>
      <c r="K46" s="77"/>
      <c r="L46" s="7"/>
      <c r="M46" s="7"/>
      <c r="N46" s="7"/>
      <c r="O46" s="7"/>
      <c r="P46" s="25"/>
    </row>
    <row r="47" spans="1:16" ht="21.75" customHeight="1">
      <c r="A47" s="91">
        <v>7</v>
      </c>
      <c r="B47" s="62" t="s">
        <v>31</v>
      </c>
      <c r="C47" s="42"/>
      <c r="D47" s="7"/>
      <c r="E47" s="45"/>
      <c r="F47" s="7"/>
      <c r="G47" s="45"/>
      <c r="H47" s="7"/>
      <c r="I47" s="56"/>
      <c r="J47" s="7"/>
      <c r="K47" s="77"/>
      <c r="L47" s="7"/>
      <c r="M47" s="7"/>
      <c r="N47" s="7"/>
      <c r="O47" s="7"/>
      <c r="P47" s="25"/>
    </row>
    <row r="48" spans="1:16" ht="13.5" customHeight="1">
      <c r="A48" s="19"/>
      <c r="B48" s="84" t="s">
        <v>24</v>
      </c>
      <c r="C48" s="42"/>
      <c r="D48" s="7"/>
      <c r="E48" s="45"/>
      <c r="F48" s="7"/>
      <c r="G48" s="40">
        <f>G49+G50</f>
        <v>2175.5</v>
      </c>
      <c r="H48" s="7">
        <f>G48/I48</f>
        <v>39.554545454545455</v>
      </c>
      <c r="I48" s="55">
        <f>I49+I50</f>
        <v>55</v>
      </c>
      <c r="J48" s="7">
        <f>D48+F48+H48</f>
        <v>39.554545454545455</v>
      </c>
      <c r="K48" s="80">
        <f>K49+K50</f>
        <v>55</v>
      </c>
      <c r="L48" s="5">
        <f>L49+L50</f>
        <v>2172.5</v>
      </c>
      <c r="M48" s="5"/>
      <c r="N48" s="5"/>
      <c r="O48" s="5"/>
      <c r="P48" s="28">
        <f>P49+P50</f>
        <v>2172.5</v>
      </c>
    </row>
    <row r="49" spans="1:16" s="26" customFormat="1" ht="12.75">
      <c r="A49" s="18"/>
      <c r="B49" s="60" t="s">
        <v>42</v>
      </c>
      <c r="C49" s="42"/>
      <c r="D49" s="25"/>
      <c r="E49" s="45"/>
      <c r="F49" s="25"/>
      <c r="G49" s="45">
        <v>2175.5</v>
      </c>
      <c r="H49" s="25">
        <f>G49/I49</f>
        <v>39.554545454545455</v>
      </c>
      <c r="I49" s="54">
        <v>55</v>
      </c>
      <c r="J49" s="25">
        <f>D49+F49+H49</f>
        <v>39.554545454545455</v>
      </c>
      <c r="K49" s="77">
        <v>55</v>
      </c>
      <c r="L49" s="7">
        <v>2172.5</v>
      </c>
      <c r="M49" s="7"/>
      <c r="N49" s="7"/>
      <c r="O49" s="25"/>
      <c r="P49" s="27">
        <f>L49+O49</f>
        <v>2172.5</v>
      </c>
    </row>
    <row r="50" spans="1:16" ht="12.75">
      <c r="A50" s="18"/>
      <c r="B50" s="4" t="s">
        <v>11</v>
      </c>
      <c r="C50" s="42"/>
      <c r="D50" s="7"/>
      <c r="E50" s="45"/>
      <c r="F50" s="7"/>
      <c r="G50" s="45"/>
      <c r="H50" s="7"/>
      <c r="I50" s="56"/>
      <c r="J50" s="7"/>
      <c r="K50" s="77"/>
      <c r="L50" s="7"/>
      <c r="M50" s="7"/>
      <c r="N50" s="7"/>
      <c r="O50" s="7"/>
      <c r="P50" s="25"/>
    </row>
    <row r="51" spans="1:17" ht="12.75">
      <c r="A51" s="18"/>
      <c r="B51" s="4"/>
      <c r="C51" s="42"/>
      <c r="D51" s="7"/>
      <c r="E51" s="45"/>
      <c r="F51" s="7"/>
      <c r="G51" s="45"/>
      <c r="H51" s="7"/>
      <c r="I51" s="56"/>
      <c r="J51" s="7"/>
      <c r="K51" s="77"/>
      <c r="L51" s="7"/>
      <c r="M51" s="7"/>
      <c r="N51" s="7"/>
      <c r="O51" s="7"/>
      <c r="P51" s="25"/>
      <c r="Q51" s="14"/>
    </row>
    <row r="52" spans="1:17" ht="31.5" customHeight="1">
      <c r="A52" s="91">
        <v>8</v>
      </c>
      <c r="B52" s="62" t="s">
        <v>40</v>
      </c>
      <c r="C52" s="40"/>
      <c r="D52" s="5"/>
      <c r="E52" s="40"/>
      <c r="F52" s="5"/>
      <c r="G52" s="40"/>
      <c r="H52" s="5"/>
      <c r="I52" s="55"/>
      <c r="J52" s="5"/>
      <c r="K52" s="80"/>
      <c r="L52" s="5" t="s">
        <v>37</v>
      </c>
      <c r="M52" s="5"/>
      <c r="N52" s="5"/>
      <c r="O52" s="5"/>
      <c r="P52" s="28"/>
      <c r="Q52" s="14"/>
    </row>
    <row r="53" spans="1:16" ht="16.5" customHeight="1">
      <c r="A53" s="87"/>
      <c r="B53" s="84" t="s">
        <v>29</v>
      </c>
      <c r="C53" s="40">
        <f aca="true" t="shared" si="6" ref="C53:P53">C54+C55</f>
        <v>141945.5</v>
      </c>
      <c r="D53" s="5">
        <f t="shared" si="6"/>
        <v>71.79843196762772</v>
      </c>
      <c r="E53" s="40">
        <f t="shared" si="6"/>
        <v>1488.46</v>
      </c>
      <c r="F53" s="5">
        <f t="shared" si="6"/>
        <v>0.7528882144663632</v>
      </c>
      <c r="G53" s="40">
        <f t="shared" si="6"/>
        <v>13410.48</v>
      </c>
      <c r="H53" s="5">
        <f t="shared" si="6"/>
        <v>6.783247344461305</v>
      </c>
      <c r="I53" s="53">
        <v>1977</v>
      </c>
      <c r="J53" s="5">
        <f t="shared" si="6"/>
        <v>79.33456752655539</v>
      </c>
      <c r="K53" s="78">
        <v>1977</v>
      </c>
      <c r="L53" s="5">
        <f>L54+L55</f>
        <v>156844.44</v>
      </c>
      <c r="M53" s="5">
        <f>M54+M55</f>
        <v>819.23</v>
      </c>
      <c r="N53" s="5">
        <f>N54+N55</f>
        <v>755.13</v>
      </c>
      <c r="O53" s="5">
        <f>SUM(M53:N53)</f>
        <v>1574.3600000000001</v>
      </c>
      <c r="P53" s="28">
        <f t="shared" si="6"/>
        <v>158418.8</v>
      </c>
    </row>
    <row r="54" spans="1:16" s="26" customFormat="1" ht="12.75">
      <c r="A54" s="18" t="s">
        <v>37</v>
      </c>
      <c r="B54" s="60" t="s">
        <v>42</v>
      </c>
      <c r="C54" s="44">
        <v>141945.5</v>
      </c>
      <c r="D54" s="25">
        <f>C54/I54</f>
        <v>71.79843196762772</v>
      </c>
      <c r="E54" s="45">
        <v>1488.46</v>
      </c>
      <c r="F54" s="25">
        <f>E54/I54</f>
        <v>0.7528882144663632</v>
      </c>
      <c r="G54" s="45">
        <v>13410.48</v>
      </c>
      <c r="H54" s="25">
        <f>G54/I54</f>
        <v>6.783247344461305</v>
      </c>
      <c r="I54" s="54">
        <v>1977</v>
      </c>
      <c r="J54" s="25">
        <f>D54+F54+H54</f>
        <v>79.33456752655539</v>
      </c>
      <c r="K54" s="77">
        <v>1977</v>
      </c>
      <c r="L54" s="7">
        <f>J54*K54</f>
        <v>156844.44</v>
      </c>
      <c r="M54" s="7">
        <v>819.23</v>
      </c>
      <c r="N54" s="7">
        <v>755.13</v>
      </c>
      <c r="O54" s="25">
        <f>SUM(M54:N54)</f>
        <v>1574.3600000000001</v>
      </c>
      <c r="P54" s="25">
        <f>L54+O54</f>
        <v>158418.8</v>
      </c>
    </row>
    <row r="55" spans="1:16" ht="12.75">
      <c r="A55" s="18"/>
      <c r="B55" s="4" t="s">
        <v>11</v>
      </c>
      <c r="C55" s="45"/>
      <c r="D55" s="7"/>
      <c r="E55" s="45"/>
      <c r="F55" s="7"/>
      <c r="G55" s="45"/>
      <c r="H55" s="7"/>
      <c r="I55" s="54">
        <v>1977</v>
      </c>
      <c r="J55" s="7">
        <f>D55+F55+H55</f>
        <v>0</v>
      </c>
      <c r="K55" s="77">
        <v>1977</v>
      </c>
      <c r="L55" s="7">
        <f>J55*K55</f>
        <v>0</v>
      </c>
      <c r="M55" s="7"/>
      <c r="N55" s="7"/>
      <c r="O55" s="7"/>
      <c r="P55" s="25">
        <f>L55+O55</f>
        <v>0</v>
      </c>
    </row>
    <row r="56" spans="1:16" ht="12.75">
      <c r="A56" s="18"/>
      <c r="B56" s="4"/>
      <c r="C56" s="40"/>
      <c r="D56" s="5"/>
      <c r="E56" s="40"/>
      <c r="F56" s="5"/>
      <c r="G56" s="40"/>
      <c r="H56" s="5"/>
      <c r="I56" s="55"/>
      <c r="J56" s="5"/>
      <c r="K56" s="80"/>
      <c r="L56" s="5"/>
      <c r="M56" s="5"/>
      <c r="N56" s="5"/>
      <c r="O56" s="5"/>
      <c r="P56" s="28"/>
    </row>
    <row r="57" spans="1:16" s="6" customFormat="1" ht="50.25" customHeight="1">
      <c r="A57" s="61">
        <v>9</v>
      </c>
      <c r="B57" s="62" t="s">
        <v>41</v>
      </c>
      <c r="C57" s="101"/>
      <c r="D57" s="93"/>
      <c r="E57" s="103"/>
      <c r="F57" s="93"/>
      <c r="G57" s="103"/>
      <c r="H57" s="93"/>
      <c r="I57" s="105"/>
      <c r="J57" s="93"/>
      <c r="K57" s="107"/>
      <c r="L57" s="93"/>
      <c r="M57" s="93"/>
      <c r="N57" s="93"/>
      <c r="O57" s="93"/>
      <c r="P57" s="93"/>
    </row>
    <row r="58" spans="1:16" s="6" customFormat="1" ht="102.75" customHeight="1">
      <c r="A58" s="61">
        <v>10</v>
      </c>
      <c r="B58" s="62" t="s">
        <v>26</v>
      </c>
      <c r="C58" s="102"/>
      <c r="D58" s="94"/>
      <c r="E58" s="104"/>
      <c r="F58" s="94"/>
      <c r="G58" s="104"/>
      <c r="H58" s="94"/>
      <c r="I58" s="106"/>
      <c r="J58" s="94"/>
      <c r="K58" s="108"/>
      <c r="L58" s="94"/>
      <c r="M58" s="94"/>
      <c r="N58" s="94"/>
      <c r="O58" s="94"/>
      <c r="P58" s="94"/>
    </row>
    <row r="59" spans="1:16" s="69" customFormat="1" ht="19.5" customHeight="1">
      <c r="A59" s="63"/>
      <c r="B59" s="64" t="s">
        <v>22</v>
      </c>
      <c r="C59" s="47">
        <f>C60+C61</f>
        <v>11902.3</v>
      </c>
      <c r="D59" s="65">
        <f>D60+D61</f>
        <v>91.55615384615385</v>
      </c>
      <c r="E59" s="47"/>
      <c r="F59" s="65"/>
      <c r="G59" s="47">
        <f>G60+G61</f>
        <v>6176</v>
      </c>
      <c r="H59" s="65">
        <f>H60+H61</f>
        <v>47.50769230769231</v>
      </c>
      <c r="I59" s="58">
        <f>I60+I61</f>
        <v>130</v>
      </c>
      <c r="J59" s="66">
        <f aca="true" t="shared" si="7" ref="J59:O59">J60+J61</f>
        <v>139.06384615384616</v>
      </c>
      <c r="K59" s="82">
        <f t="shared" si="7"/>
        <v>130</v>
      </c>
      <c r="L59" s="66">
        <f t="shared" si="7"/>
        <v>18078.3</v>
      </c>
      <c r="M59" s="67"/>
      <c r="N59" s="66">
        <f>SUM(N60:N61)</f>
        <v>210</v>
      </c>
      <c r="O59" s="66">
        <f t="shared" si="7"/>
        <v>210</v>
      </c>
      <c r="P59" s="68">
        <f>P60+P61</f>
        <v>18288.3</v>
      </c>
    </row>
    <row r="60" spans="1:16" s="6" customFormat="1" ht="13.5" customHeight="1">
      <c r="A60" s="3"/>
      <c r="B60" s="60" t="s">
        <v>42</v>
      </c>
      <c r="C60" s="45">
        <v>11902.3</v>
      </c>
      <c r="D60" s="7">
        <f>C60/I60</f>
        <v>91.55615384615385</v>
      </c>
      <c r="E60" s="40"/>
      <c r="F60" s="5"/>
      <c r="G60" s="45">
        <v>6176</v>
      </c>
      <c r="H60" s="7">
        <f>G60/130</f>
        <v>47.50769230769231</v>
      </c>
      <c r="I60" s="56">
        <v>130</v>
      </c>
      <c r="J60" s="7">
        <f>D60+H60</f>
        <v>139.06384615384616</v>
      </c>
      <c r="K60" s="77">
        <v>130</v>
      </c>
      <c r="L60" s="7">
        <f>K60*J60</f>
        <v>18078.3</v>
      </c>
      <c r="M60" s="5"/>
      <c r="N60" s="7">
        <v>210</v>
      </c>
      <c r="O60" s="5">
        <f>SUM(M60:N60)</f>
        <v>210</v>
      </c>
      <c r="P60" s="7">
        <f>L60+O60</f>
        <v>18288.3</v>
      </c>
    </row>
    <row r="61" spans="1:16" s="6" customFormat="1" ht="12.75">
      <c r="A61" s="3"/>
      <c r="B61" s="4" t="s">
        <v>11</v>
      </c>
      <c r="C61" s="42"/>
      <c r="D61" s="7"/>
      <c r="E61" s="45"/>
      <c r="F61" s="7"/>
      <c r="G61" s="45"/>
      <c r="H61" s="7"/>
      <c r="I61" s="56"/>
      <c r="J61" s="7"/>
      <c r="K61" s="77"/>
      <c r="L61" s="7"/>
      <c r="M61" s="7"/>
      <c r="N61" s="7"/>
      <c r="O61" s="7"/>
      <c r="P61" s="7"/>
    </row>
    <row r="62" spans="1:16" s="6" customFormat="1" ht="12.75">
      <c r="A62" s="3"/>
      <c r="B62" s="4"/>
      <c r="C62" s="48"/>
      <c r="D62" s="70"/>
      <c r="E62" s="48"/>
      <c r="F62" s="70"/>
      <c r="G62" s="48"/>
      <c r="H62" s="70"/>
      <c r="I62" s="56"/>
      <c r="J62" s="70"/>
      <c r="K62" s="77"/>
      <c r="L62" s="7"/>
      <c r="M62" s="7"/>
      <c r="N62" s="7"/>
      <c r="O62" s="7"/>
      <c r="P62" s="7"/>
    </row>
    <row r="63" spans="2:16" ht="12.75">
      <c r="B63" s="92"/>
      <c r="C63" s="49"/>
      <c r="E63" s="49"/>
      <c r="G63" s="49"/>
      <c r="I63" s="49"/>
      <c r="L63" s="73"/>
      <c r="M63" s="71"/>
      <c r="N63" s="71"/>
      <c r="P63" s="34"/>
    </row>
    <row r="64" spans="7:16" ht="12.75">
      <c r="G64" s="49"/>
      <c r="I64" s="59"/>
      <c r="P64" s="34"/>
    </row>
    <row r="65" spans="9:14" ht="12.75">
      <c r="I65" s="59"/>
      <c r="M65" s="72"/>
      <c r="N65" s="72"/>
    </row>
    <row r="66" ht="12.75">
      <c r="I66" s="59"/>
    </row>
    <row r="67" ht="12.75">
      <c r="I67" s="59"/>
    </row>
    <row r="68" ht="12.75">
      <c r="I68" s="59"/>
    </row>
    <row r="69" ht="12.75">
      <c r="I69" s="59"/>
    </row>
    <row r="70" ht="12.75">
      <c r="I70" s="59"/>
    </row>
    <row r="71" ht="12.75">
      <c r="I71" s="59"/>
    </row>
  </sheetData>
  <sheetProtection/>
  <mergeCells count="31">
    <mergeCell ref="N1:P1"/>
    <mergeCell ref="N2:P2"/>
    <mergeCell ref="N3:P3"/>
    <mergeCell ref="N4:P4"/>
    <mergeCell ref="N6:P6"/>
    <mergeCell ref="A8:P8"/>
    <mergeCell ref="I57:I58"/>
    <mergeCell ref="J57:J58"/>
    <mergeCell ref="K57:K58"/>
    <mergeCell ref="A9:P9"/>
    <mergeCell ref="A10:P10"/>
    <mergeCell ref="A11:P11"/>
    <mergeCell ref="F12:J12"/>
    <mergeCell ref="A13:A14"/>
    <mergeCell ref="B13:B14"/>
    <mergeCell ref="D13:J13"/>
    <mergeCell ref="C57:C58"/>
    <mergeCell ref="D57:D58"/>
    <mergeCell ref="E57:E58"/>
    <mergeCell ref="F57:F58"/>
    <mergeCell ref="G57:G58"/>
    <mergeCell ref="H57:H58"/>
    <mergeCell ref="L57:L58"/>
    <mergeCell ref="M57:M58"/>
    <mergeCell ref="N57:N58"/>
    <mergeCell ref="O57:O58"/>
    <mergeCell ref="P57:P58"/>
    <mergeCell ref="P13:P14"/>
    <mergeCell ref="K13:L13"/>
    <mergeCell ref="M13:N13"/>
    <mergeCell ref="O13:O14"/>
  </mergeCells>
  <printOptions/>
  <pageMargins left="0.7874015748031497" right="0.5905511811023623" top="1.3779527559055118" bottom="0.7874015748031497" header="0.5118110236220472" footer="0.1968503937007874"/>
  <pageSetup fitToHeight="13" horizontalDpi="600" verticalDpi="600" orientation="landscape" paperSize="9" scale="55" r:id="rId3"/>
  <headerFooter differentFirst="1">
    <oddHeader>&amp;C&amp;P</oddHeader>
    <oddFooter>&amp;L480/по</oddFooter>
    <firstFooter>&amp;L480/по</firstFooter>
  </headerFooter>
  <rowBreaks count="1" manualBreakCount="1">
    <brk id="41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Бахирева</cp:lastModifiedBy>
  <cp:lastPrinted>2021-03-30T14:58:19Z</cp:lastPrinted>
  <dcterms:created xsi:type="dcterms:W3CDTF">2012-07-02T11:45:50Z</dcterms:created>
  <dcterms:modified xsi:type="dcterms:W3CDTF">2021-04-01T06:16:26Z</dcterms:modified>
  <cp:category/>
  <cp:version/>
  <cp:contentType/>
  <cp:contentStatus/>
</cp:coreProperties>
</file>