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3"/>
  </bookViews>
  <sheets>
    <sheet name="ГВС закр. система" sheetId="1" r:id="rId1"/>
    <sheet name="Отопление" sheetId="2" r:id="rId2"/>
    <sheet name="ГВС откр. система" sheetId="3" r:id="rId3"/>
    <sheet name="ХВ и ВО" sheetId="4" r:id="rId4"/>
  </sheets>
  <definedNames>
    <definedName name="_xlnm.Print_Area" localSheetId="1">'Отопление'!$A$1:$H$40</definedName>
  </definedNames>
  <calcPr fullCalcOnLoad="1"/>
</workbook>
</file>

<file path=xl/sharedStrings.xml><?xml version="1.0" encoding="utf-8"?>
<sst xmlns="http://schemas.openxmlformats.org/spreadsheetml/2006/main" count="378" uniqueCount="154">
  <si>
    <t>№
п/п</t>
  </si>
  <si>
    <t>водоотведение</t>
  </si>
  <si>
    <t>Вид товара
(услуги)</t>
  </si>
  <si>
    <t xml:space="preserve"> </t>
  </si>
  <si>
    <t>питьевая вода</t>
  </si>
  <si>
    <r>
      <rPr>
        <sz val="10"/>
        <rFont val="Calibri"/>
        <family val="2"/>
      </rPr>
      <t>¹</t>
    </r>
    <r>
      <rPr>
        <sz val="10"/>
        <rFont val="Arial"/>
        <family val="2"/>
      </rPr>
      <t xml:space="preserve">
</t>
    </r>
    <r>
      <rPr>
        <sz val="10"/>
        <rFont val="Calibri"/>
        <family val="2"/>
      </rPr>
      <t>²       ³</t>
    </r>
  </si>
  <si>
    <r>
      <t>Тарифы на горячую воду</t>
    </r>
    <r>
      <rPr>
        <sz val="10"/>
        <rFont val="Calibri"/>
        <family val="2"/>
      </rPr>
      <t>¹</t>
    </r>
    <r>
      <rPr>
        <sz val="10"/>
        <rFont val="Arial"/>
        <family val="2"/>
      </rPr>
      <t xml:space="preserve"> 
</t>
    </r>
  </si>
  <si>
    <t>(руб./куб.м.)</t>
  </si>
  <si>
    <r>
      <t>Тарифы (руб./куб.м.)</t>
    </r>
    <r>
      <rPr>
        <sz val="10"/>
        <rFont val="Calibri"/>
        <family val="2"/>
      </rPr>
      <t>¹</t>
    </r>
    <r>
      <rPr>
        <sz val="10"/>
        <rFont val="Arial"/>
        <family val="2"/>
      </rPr>
      <t xml:space="preserve">
</t>
    </r>
  </si>
  <si>
    <r>
      <t>Тарифы (руб./куб.м.)</t>
    </r>
    <r>
      <rPr>
        <sz val="10"/>
        <rFont val="Calibri"/>
        <family val="2"/>
      </rPr>
      <t>²</t>
    </r>
    <r>
      <rPr>
        <sz val="10"/>
        <rFont val="Arial"/>
        <family val="2"/>
      </rPr>
      <t xml:space="preserve">
</t>
    </r>
  </si>
  <si>
    <r>
      <t>Тарифы (руб./Гкал.)</t>
    </r>
    <r>
      <rPr>
        <sz val="10"/>
        <rFont val="Calibri"/>
        <family val="2"/>
      </rPr>
      <t>¹</t>
    </r>
    <r>
      <rPr>
        <sz val="10"/>
        <rFont val="Arial"/>
        <family val="2"/>
      </rPr>
      <t xml:space="preserve">
</t>
    </r>
  </si>
  <si>
    <r>
      <t>Тарифы (руб./Гкал.)</t>
    </r>
    <r>
      <rPr>
        <sz val="10"/>
        <rFont val="Calibri"/>
        <family val="2"/>
      </rPr>
      <t>²</t>
    </r>
    <r>
      <rPr>
        <sz val="10"/>
        <rFont val="Arial"/>
        <family val="2"/>
      </rPr>
      <t xml:space="preserve">
</t>
    </r>
  </si>
  <si>
    <t>(руб./Гкал.)</t>
  </si>
  <si>
    <r>
      <t>Тарифы на горячую воду для населения</t>
    </r>
    <r>
      <rPr>
        <sz val="10"/>
        <rFont val="Calibri"/>
        <family val="2"/>
      </rPr>
      <t>²</t>
    </r>
    <r>
      <rPr>
        <sz val="10"/>
        <rFont val="Arial"/>
        <family val="2"/>
      </rPr>
      <t xml:space="preserve">
</t>
    </r>
  </si>
  <si>
    <t>Период действия тарифа</t>
  </si>
  <si>
    <t>Компонент    на тепловую энергию (одноставочный)</t>
  </si>
  <si>
    <r>
      <t>Компонент    на холодную воду</t>
    </r>
    <r>
      <rPr>
        <sz val="10"/>
        <rFont val="Calibri"/>
        <family val="2"/>
      </rPr>
      <t>¹</t>
    </r>
  </si>
  <si>
    <r>
      <t>Компонент    на тепловую энергию</t>
    </r>
    <r>
      <rPr>
        <sz val="10"/>
        <rFont val="Calibri"/>
        <family val="2"/>
      </rPr>
      <t>¹</t>
    </r>
  </si>
  <si>
    <r>
      <t>Компонент    на холодную воду</t>
    </r>
    <r>
      <rPr>
        <sz val="10"/>
        <rFont val="Calibri"/>
        <family val="2"/>
      </rPr>
      <t>²</t>
    </r>
  </si>
  <si>
    <r>
      <t>Компонент    на тепловую энергию</t>
    </r>
    <r>
      <rPr>
        <sz val="10"/>
        <rFont val="Calibri"/>
        <family val="2"/>
      </rPr>
      <t>²</t>
    </r>
  </si>
  <si>
    <t xml:space="preserve">  </t>
  </si>
  <si>
    <t xml:space="preserve">Налог на добавленную стоимость (НДС) не учтен и взимается дополнительно
Налог на добавленную стоимость учтен                                                                                                                             </t>
  </si>
  <si>
    <r>
      <rPr>
        <sz val="10"/>
        <rFont val="Calibri"/>
        <family val="2"/>
      </rPr>
      <t>¹</t>
    </r>
    <r>
      <rPr>
        <sz val="10"/>
        <rFont val="Arial"/>
        <family val="2"/>
      </rPr>
      <t xml:space="preserve">
</t>
    </r>
    <r>
      <rPr>
        <sz val="10"/>
        <rFont val="Calibri"/>
        <family val="2"/>
      </rPr>
      <t xml:space="preserve">²        </t>
    </r>
  </si>
  <si>
    <t>Компонент    на теплоноситель</t>
  </si>
  <si>
    <t xml:space="preserve">Налог на добавленную стоимость (НДС) не учтен и взимается дополнительно
Налог на добавленную стоимость учтен                                                                                                                                                                                                                                                                                                                                                                                                                  </t>
  </si>
  <si>
    <t>Номер распоряжения</t>
  </si>
  <si>
    <t xml:space="preserve">ФГБУ "ЦЖКУ"МО (в/г Сергиев Посад-6, в/ч 44026) </t>
  </si>
  <si>
    <t>АО "ЦНИИСМ"(гп Хотьково)</t>
  </si>
  <si>
    <r>
      <rPr>
        <sz val="10"/>
        <rFont val="Calibri"/>
        <family val="2"/>
      </rPr>
      <t>¹</t>
    </r>
    <r>
      <rPr>
        <sz val="10"/>
        <rFont val="Arial"/>
        <family val="2"/>
      </rPr>
      <t xml:space="preserve">
      </t>
    </r>
    <r>
      <rPr>
        <sz val="10"/>
        <rFont val="Calibri"/>
        <family val="2"/>
      </rPr>
      <t>²           ³</t>
    </r>
  </si>
  <si>
    <t>Норматив на подогрев</t>
  </si>
  <si>
    <t xml:space="preserve">Расчетная стоимость   1 куб.м. горячей воды¹ 
</t>
  </si>
  <si>
    <t>(Гкал./куб.м.)</t>
  </si>
  <si>
    <t>0,0599                                     (с неизолироваными стояками  без полотенцесушителей)</t>
  </si>
  <si>
    <t>0,0599                                     (с изолироваными стояками  и с полотенцесушителями)</t>
  </si>
  <si>
    <t>0,0649                                     (с неизолироваными стояками  и с полотенцесушителями)</t>
  </si>
  <si>
    <t xml:space="preserve">Расчетная стоимость          1 куб.м. горячей воды¹ 
</t>
  </si>
  <si>
    <t xml:space="preserve">% роста </t>
  </si>
  <si>
    <t>Действующий норматив на подогрев</t>
  </si>
  <si>
    <t xml:space="preserve">Расчетная стоимость      1 куб.м. горячей воды для населения²
</t>
  </si>
  <si>
    <t>Наименование  организаций коммунального комплекса</t>
  </si>
  <si>
    <t>Наименование организаций коммунального комплекса</t>
  </si>
  <si>
    <t>ОАО "НИИРП"(п. НИИРП)</t>
  </si>
  <si>
    <t>ФГБУ "Санаторий "Загорские Дали" УДП РФ(п. Загорские Дали)</t>
  </si>
  <si>
    <t>ООО "Элком"(г. Сергиев Посад)</t>
  </si>
  <si>
    <r>
      <t>ООО "Теплоэнергоресурс СП"</t>
    </r>
    <r>
      <rPr>
        <b/>
        <sz val="14"/>
        <rFont val="Calibri"/>
        <family val="2"/>
      </rPr>
      <t>³</t>
    </r>
    <r>
      <rPr>
        <b/>
        <sz val="10"/>
        <rFont val="Arial"/>
        <family val="2"/>
      </rPr>
      <t>(г. Сергиев Посад)</t>
    </r>
  </si>
  <si>
    <r>
      <t>ООО "УКС"</t>
    </r>
    <r>
      <rPr>
        <sz val="10"/>
        <rFont val="Arial"/>
        <family val="2"/>
      </rPr>
      <t>³</t>
    </r>
    <r>
      <rPr>
        <b/>
        <sz val="10"/>
        <rFont val="Arial"/>
        <family val="2"/>
      </rPr>
      <t>(г. Сергиев Посад)</t>
    </r>
  </si>
  <si>
    <t>МУП "СП Теплосеть"            (г. Сергиев Посад, по котельной расположенной по адресу: ул.Дружбы, д.5б)</t>
  </si>
  <si>
    <t>МУП "СП Теплосеть", по котельной расположенной по адресу: ул.Дружбы, д.5б (г. Сергиев Посад)</t>
  </si>
  <si>
    <t>ФГБУ "Санаторий "Загорские Дали" УДП РФ (п.Загорские Дали)</t>
  </si>
  <si>
    <t>АО "ЦНИИСМ"(г. Хотьково)</t>
  </si>
  <si>
    <t>ФКП "НИЦ РКП"(г. Пересвет)</t>
  </si>
  <si>
    <t>ФГБУ Санаторий "Загорские Дали" УДП РФ (п.Загорские Дали)</t>
  </si>
  <si>
    <r>
      <t xml:space="preserve">ФГБУ "ЦЖКУ"МО </t>
    </r>
    <r>
      <rPr>
        <sz val="10"/>
        <rFont val="Arial"/>
        <family val="2"/>
      </rPr>
      <t>(поставщик холодной воды ФГБУ "ЦЖКУ"МО) в/г Сергиев Посад-6</t>
    </r>
  </si>
  <si>
    <t>МУП "СП Теплосеть"       (р.п. Скоропусковский)</t>
  </si>
  <si>
    <t>МУП "СП Теплосеть"            (г. Сергиев Посад,          прочие котельные)</t>
  </si>
  <si>
    <t>МУП "СП Теплосеть" микрорайон "Птицеград"(г. Сергиев Посад)</t>
  </si>
  <si>
    <t>МУП "СП Теплосеть", по прочим котельным (г. Сергиев Посад, с.Мишутино,п.Лесхоз, с.Глинково, д.Наугольное, д.Бубяково, д.Тураково)</t>
  </si>
  <si>
    <t>МУП "СП Теплосеть"(с.Васильевское, д.Лазарево)</t>
  </si>
  <si>
    <t>МУП "СП Теплосеть"(п.Мостовик)</t>
  </si>
  <si>
    <t>МУП "СП Теплосеть"(д.Селково, д.Торгашино, д.Федорцово, д.Трехселище)</t>
  </si>
  <si>
    <t>МУП "СП Теплосеть"(п.РЕММАШ)</t>
  </si>
  <si>
    <t>МУП "СП Теплосеть"(д.Марьино, д.Шабурново, д.Кузьмино, с.Константиново, п.Башенка, д.Самотовино, с.Закубежье, д.Сырнево)</t>
  </si>
  <si>
    <t>МУП "СП Теплосеть"(с.Шеметовское п.Новый)</t>
  </si>
  <si>
    <t>Налог на добавленную стоимость (НДС) не учтен и взимается дополнительно
Налог на добавленную стоимость учтен                                                                                                                                                                 Применение системы налогообложения в соответствии со статьей 346.11 Налогового кодекса Российской Федерации (часть вторая)</t>
  </si>
  <si>
    <r>
      <rPr>
        <b/>
        <sz val="10"/>
        <rFont val="Arial"/>
        <family val="2"/>
      </rPr>
      <t>МУП "СП Теплосеть</t>
    </r>
    <r>
      <rPr>
        <sz val="11"/>
        <rFont val="Arial"/>
        <family val="2"/>
      </rPr>
      <t xml:space="preserve">" для д.6 и 6а Скобяное шоссе </t>
    </r>
    <r>
      <rPr>
        <sz val="11"/>
        <rFont val="Calibri"/>
        <family val="2"/>
      </rPr>
      <t>(поставщик холодной воды МУП "Водоканал")</t>
    </r>
  </si>
  <si>
    <t>МУП "СП Теплосеть"                           (г. Краснозаводск)</t>
  </si>
  <si>
    <t>0,0601                                     (с неизолироваными стояками  без полотенцесушителей)</t>
  </si>
  <si>
    <t>с 01.01.2021    по 30.06.2021</t>
  </si>
  <si>
    <t>с 01.07.2021     по 31.12.2021</t>
  </si>
  <si>
    <t>МУП "СП Теплосеть"(поселок Лакокраска (г. Сергиев Посад)</t>
  </si>
  <si>
    <t>с 01.01.2021      по 30.06.2021</t>
  </si>
  <si>
    <t>с 01.07.2021          по 31.12.2021</t>
  </si>
  <si>
    <t>МУП "Водоканал"(бывшее ФГУП "Электромеханический завод "Звезда"            (г.Сергиев Посад))</t>
  </si>
  <si>
    <t>МУП "Водоканал"(бывший поставщик ресурсов ОАО "ФНПЦ "НИИ Прикладной химии"(г.Сергиев Посад))</t>
  </si>
  <si>
    <t>МУП "Водоканал"(бывший поставщик ресурсов МУП "РКС" (р.п. Скоропусковский)</t>
  </si>
  <si>
    <t>Московская дирекция по тепловодоснабжению - структурное подразделение Центральной дирекции по тепловодоснабжению филиала ОАО "РЖД" (поселок станции Желтиково)</t>
  </si>
  <si>
    <t>МУП "Водоканал"(бывший поставщик ресурсов МУП "РКС" (с.Шеметово (п.Новый))</t>
  </si>
  <si>
    <t>МУП "Водоканал"(бывший поставщик ресурсов МУП "РКС"  (с. Шеметово, д.Дмитровское, д.Кузьмино, д.Марьино, д.Махра, д.Опарино, д.Посевьево, д.Самотовино, д.Сырнево, д.Ченцы, д.Чижево, д.Шабурново, п.Башенка, с.Закубежье, с.Константиново, д.Грачнево, п.Еремино)</t>
  </si>
  <si>
    <t>МУП "Водоканал"(бывший поставщик ресурсов МУП "РКС"(с.Васильевское, д.Васьково, д.Лазарево,п.Мостовик)</t>
  </si>
  <si>
    <t xml:space="preserve">МУП "Водоканал"(бывший поставщик ресурсов МУП "РКС"(д.Федорцово, д.Торгашино, д.Селково, д.Трехселище, д.Новая Шурма, х.Селково, д.Ваулино) </t>
  </si>
  <si>
    <t>МУП "Водоканал"(бывший поставщик ресурсов МУП "РКС" (с.Васильевское, д.Васьково, д.Лазарево,п.Мостовик, д.Федорцово, д.Торгашино, д.Селково, д.Трехселище, д.Новая Шурма, х.Селково, д.Ваулино,с. Шеметово, д.Дмитровское, д.Кузьмино, д.Марьино, д.Махра, д.Опарино, д.Посевьево, д.Самотовино, д.Сырнево, д.Ченцы, д.Чижево, д.Шабурново, п.Башенка, с.Закубежье, с.Константиново, д.Грачнево, п.Еремино)</t>
  </si>
  <si>
    <t>МУП "Водоканал"(бывший поставщик ресурсов МУП "РКС" (д.Березняки, с.Бужаниново, д. Путятино ( в/ч) , с.Сватково)</t>
  </si>
  <si>
    <t>МУП "Водоканал"(бывший поставщик ресурсов МУП "РКС" (п.Реммаш, с.Иудино)</t>
  </si>
  <si>
    <t>МУП "Водоканал"(бывший поставщик ресурсов МУП "КомСервис") (р.п. Богородское, д.Муханово)</t>
  </si>
  <si>
    <t>МУП "Водоканал"(бывший поставщик ресурсов ЗАО "СТРОЙГРУППА СП" (р.п. Богородское, д.Муханово)</t>
  </si>
  <si>
    <t>МУП "Водоканал"(бывший поставщик ресурсов МУП "РКС"(п.Лоза,с.Воздвиженское,д.Голыгино,п.Здравница, д.Зубцово, д.Лешково,п.Ситники)</t>
  </si>
  <si>
    <t>МУП "Водоканал"(бывший поставщик ресурсов ФКП "НИЦ РКП" (г. Пересвет, д.Самойлово, д.Коврово, д.Игнатьево, д.Красная Сторожка, с.Парфеново))</t>
  </si>
  <si>
    <t>МУП "Водоканал"  (г.Сергиев Посад, д.Бубяково, с.Глинково, п.Лесхоза, д.Маньково, с.Мишутино, д.Тураково)</t>
  </si>
  <si>
    <t>МУП "Водоканал"  ( бывший поставщик ресурсов ОАО "НИИРП" (п.НИИРП))</t>
  </si>
  <si>
    <t>МУП "Водоканал"(бывший поставщик ресурсов АО "СТЭК"(г.Сергиев Посад))</t>
  </si>
  <si>
    <t>МУП "Водоканал"(бывший поставщик ресурсов МУП "РКС" (г.Сергиев Посад-14 (военный городок))</t>
  </si>
  <si>
    <t xml:space="preserve">ФГБУ "ЦЖКУ"МО (в/г 383 (Абрамово), в/г 12/7 Шарапово)) </t>
  </si>
  <si>
    <t xml:space="preserve">ФГБУ "ЦЖКУ"МО (на территори Сергиево-Посадского ГО (в/г Рогачево, Бужаниново)) </t>
  </si>
  <si>
    <t>МУП "СП Теплосеть"(г. Хотьково, д.Жучки,д.Короськово, д.Репихово, п.Репихово,д.Морозово,п.ОРГРЭС,п.станции Желтиково)</t>
  </si>
  <si>
    <t>МУП "СП Теплосеть" (бывшая котельная                                          АО "Мострансавто"(Автоколонна 1791"(г. Сергиев Посад))</t>
  </si>
  <si>
    <t>МУП "СП Теплосеть"(г. Краснозаводск,д.Семенково)</t>
  </si>
  <si>
    <t>МУП "СП Теплосеть"(рп.Богородское (с.Муханово))</t>
  </si>
  <si>
    <t>с 01.01.2021 по 30.06.2021</t>
  </si>
  <si>
    <t>с 01.07.2021 по 31.12.2021</t>
  </si>
  <si>
    <t>309-р</t>
  </si>
  <si>
    <t>326-р</t>
  </si>
  <si>
    <t>МУП "СП Теплосеть"(р.п. Богородское, с.Муханово)</t>
  </si>
  <si>
    <t>МУП "СП Теплосеть"(по котельной АО "СТЭК"(г. Сергиев Посад))</t>
  </si>
  <si>
    <t>МУП "СП Теплосеть"(по котельным ООО "ИК "ЭнергоСистема"(г. Сергиев Посад))</t>
  </si>
  <si>
    <t>302-р</t>
  </si>
  <si>
    <t>327-р</t>
  </si>
  <si>
    <t>306-р</t>
  </si>
  <si>
    <t>АО "ФНПЦ "НИИ Прикладной химии"(г. Сергиев Посад)</t>
  </si>
  <si>
    <t>304-р</t>
  </si>
  <si>
    <t>228-р</t>
  </si>
  <si>
    <t>Информация по утвержденным тарифам на коммунальные услуги для населения по ресурсоснабжающим предприятиям  Сергиево-Посадского городского округа на 2021 год</t>
  </si>
  <si>
    <t xml:space="preserve">МУП "СП Теплосеть"(р.п. Скоропусковский, в/г Сергиев Посад-14) </t>
  </si>
  <si>
    <t>МУП "СП Теплосеть" микрорайон Скобяной                        (г. Сергиев Посад)</t>
  </si>
  <si>
    <t>МУП "СП Теплосеть"(г. Хотьково, д.Жучки,д.Короськово, д.Репихово, п.Репихово,д.Морозово,п.ОРГРЭС,    п.станции Желтиково)</t>
  </si>
  <si>
    <t>МУП "СП Теплосеть"(п.Лоза, п.Ситники, п.Здравница, д.Зубцово, п.Заречный)</t>
  </si>
  <si>
    <t xml:space="preserve">ФГБУ "ЦЖКУ"МО (в/г 383 (Абрамово), в/г 12/7 (Шарапово)), (в/г Рогачево, Бужаниново)  </t>
  </si>
  <si>
    <r>
      <t>Двухкомпонентные тарифы на горячую воду в открытой системе теплоснабжения (горячее водоснабжение) на 2021 год
утверждены распоряжением Комитета по ценам и тарифам Московской области</t>
    </r>
    <r>
      <rPr>
        <b/>
        <sz val="10"/>
        <color indexed="10"/>
        <rFont val="Arial"/>
        <family val="2"/>
      </rPr>
      <t xml:space="preserve"> </t>
    </r>
    <r>
      <rPr>
        <b/>
        <sz val="10"/>
        <rFont val="Arial"/>
        <family val="2"/>
      </rPr>
      <t>от</t>
    </r>
    <r>
      <rPr>
        <b/>
        <sz val="10"/>
        <color indexed="10"/>
        <rFont val="Arial"/>
        <family val="2"/>
      </rPr>
      <t xml:space="preserve"> </t>
    </r>
    <r>
      <rPr>
        <b/>
        <sz val="10"/>
        <rFont val="Arial"/>
        <family val="2"/>
      </rPr>
      <t xml:space="preserve">18.12.2020 № 333-Р  </t>
    </r>
    <r>
      <rPr>
        <b/>
        <sz val="10"/>
        <color indexed="10"/>
        <rFont val="Arial"/>
        <family val="2"/>
      </rPr>
      <t xml:space="preserve">                                                          </t>
    </r>
    <r>
      <rPr>
        <b/>
        <sz val="10"/>
        <rFont val="Arial"/>
        <family val="2"/>
      </rPr>
      <t xml:space="preserve">
</t>
    </r>
  </si>
  <si>
    <t>328-р</t>
  </si>
  <si>
    <t>335-р</t>
  </si>
  <si>
    <t>334-р</t>
  </si>
  <si>
    <t>МУП "Водоканал"(бывший поставщик ресурсов МУП "РКС"(г. Хотьково,  с.Абрамцево, д.Ахтырка, д.Быково, д.Гаврилково, д.Жучки, п.Механизаторов, х.Митино, д.Морозово, д.Новоподушкино, п.ОРГРЭС, д.Подушкино, д.Репихово, п.Репихово))</t>
  </si>
  <si>
    <t>МУП "Водоканал"(бывший поставщик ресурсов АО "ЦНИИСМ" (г. Хотьково)</t>
  </si>
  <si>
    <t>МУП "Водоканал"(бывший поставщик ресурсов МУП "РКС" (п.Заречный)</t>
  </si>
  <si>
    <t>337-р</t>
  </si>
  <si>
    <t xml:space="preserve">МУП "СП Теплосеть" ( по котельной ОАО "ФНПЦ "НИИ Прикладной химии")  </t>
  </si>
  <si>
    <r>
      <rPr>
        <b/>
        <sz val="10"/>
        <rFont val="Arial"/>
        <family val="2"/>
      </rPr>
      <t>МУП "СП Теплосеть"</t>
    </r>
    <r>
      <rPr>
        <sz val="11"/>
        <rFont val="Arial"/>
        <family val="2"/>
      </rPr>
      <t xml:space="preserve"> для микрорайона Скобяной </t>
    </r>
    <r>
      <rPr>
        <sz val="11"/>
        <rFont val="Calibri"/>
        <family val="2"/>
      </rPr>
      <t>(поставщик холодной воды ФГУП "ЭМЗ "Звезда")</t>
    </r>
  </si>
  <si>
    <t>МУП "СП Теплосеть"(с.Васильевское, д.Лазарево, п.Мостовик)</t>
  </si>
  <si>
    <t>МУП "СП Теплосеть"(п.Лоза, п.Ситники, п.Здравница, д.Зубцово)</t>
  </si>
  <si>
    <t>МУП "СП Теплосеть"(котельная АО "СТЭК"   (г.Сергиев Посад)</t>
  </si>
  <si>
    <r>
      <t xml:space="preserve">МУП "СП Теплосеть"                                       (котельная ООО "К-ЖБИ") </t>
    </r>
    <r>
      <rPr>
        <sz val="10"/>
        <rFont val="Arial"/>
        <family val="2"/>
      </rPr>
      <t>(поставщик холодной воды МУП "Водоканал")</t>
    </r>
  </si>
  <si>
    <r>
      <t xml:space="preserve">МУП "СП Теплосеть" (котельная ООО "ИК "ЭС"  </t>
    </r>
    <r>
      <rPr>
        <sz val="11"/>
        <rFont val="Arial"/>
        <family val="2"/>
      </rPr>
      <t xml:space="preserve">на территории микрорайонов Углич, Лакокраска </t>
    </r>
    <r>
      <rPr>
        <sz val="11"/>
        <rFont val="Calibri"/>
        <family val="2"/>
      </rPr>
      <t>(поставщик холодной воды МУП "Водоканал")</t>
    </r>
  </si>
  <si>
    <r>
      <t xml:space="preserve">ФГБУ "ЦЖКУ"МО </t>
    </r>
    <r>
      <rPr>
        <sz val="10"/>
        <rFont val="Arial"/>
        <family val="2"/>
      </rPr>
      <t>(поставщик холодной воды ФГБУ "ЦЖКУ"МО) в/г Рогачево</t>
    </r>
  </si>
  <si>
    <t>МУП "Водоканал"(бывший поставщик ресурсов ФГБУ "Санаторий "Загорские Дали" УДП РФ (п.Загорские Дали)</t>
  </si>
  <si>
    <r>
      <t>ОАО "НИИРП"</t>
    </r>
    <r>
      <rPr>
        <sz val="10"/>
        <rFont val="Arial"/>
        <family val="2"/>
      </rPr>
      <t>(поставщик холодной воды МУП "Водоканал")</t>
    </r>
  </si>
  <si>
    <r>
      <t>ОАО "ФНПЦ "НИИ Прикладной химии"</t>
    </r>
    <r>
      <rPr>
        <sz val="10"/>
        <rFont val="Arial"/>
        <family val="2"/>
      </rPr>
      <t>(поставщик холодной воды МУП "Водоканал")</t>
    </r>
  </si>
  <si>
    <t>МУП "Водоканал"(бывший поставщик ресурсов МУП "ККК" (г. Краснозаводск, д.Семенково, д.Рогачево)</t>
  </si>
  <si>
    <t>МУП "СП Теплосеть"( по котельной АО "ФНПЦ "НИИ Прикладной химии"(г. Сергиев Посад)</t>
  </si>
  <si>
    <r>
      <t>Тарифы на тепловую энергию на 2021 год утверждены распоряжениями Комитета по ценам и тарифам Московской области                         от 18.12.2020 № 309-Р,  от 18.12.2020 № 326-Р,</t>
    </r>
    <r>
      <rPr>
        <b/>
        <sz val="10"/>
        <color indexed="10"/>
        <rFont val="Arial"/>
        <family val="2"/>
      </rPr>
      <t xml:space="preserve"> </t>
    </r>
    <r>
      <rPr>
        <b/>
        <sz val="10"/>
        <rFont val="Arial"/>
        <family val="2"/>
      </rPr>
      <t>от 18.12.2020 № 302-Р,</t>
    </r>
    <r>
      <rPr>
        <b/>
        <sz val="10"/>
        <color indexed="10"/>
        <rFont val="Arial"/>
        <family val="2"/>
      </rPr>
      <t xml:space="preserve"> </t>
    </r>
    <r>
      <rPr>
        <b/>
        <sz val="10"/>
        <rFont val="Arial"/>
        <family val="2"/>
      </rPr>
      <t>от 18.12.2020 № 327-Р,</t>
    </r>
    <r>
      <rPr>
        <b/>
        <sz val="10"/>
        <color indexed="10"/>
        <rFont val="Arial"/>
        <family val="2"/>
      </rPr>
      <t xml:space="preserve"> </t>
    </r>
    <r>
      <rPr>
        <b/>
        <sz val="10"/>
        <rFont val="Arial"/>
        <family val="2"/>
      </rPr>
      <t>от 18.12.2020 № 306-Р,</t>
    </r>
    <r>
      <rPr>
        <b/>
        <sz val="10"/>
        <color indexed="10"/>
        <rFont val="Arial"/>
        <family val="2"/>
      </rPr>
      <t xml:space="preserve">                                     </t>
    </r>
    <r>
      <rPr>
        <b/>
        <sz val="10"/>
        <rFont val="Arial"/>
        <family val="2"/>
      </rPr>
      <t>от 18.12.2020 № 304-Р, от 01.12.2020 № 228-Р,</t>
    </r>
    <r>
      <rPr>
        <b/>
        <sz val="10"/>
        <color indexed="10"/>
        <rFont val="Arial"/>
        <family val="2"/>
      </rPr>
      <t xml:space="preserve"> </t>
    </r>
    <r>
      <rPr>
        <b/>
        <sz val="10"/>
        <rFont val="Arial"/>
        <family val="2"/>
      </rPr>
      <t>от 26.11.2020 № 209-Р,</t>
    </r>
    <r>
      <rPr>
        <b/>
        <sz val="10"/>
        <color indexed="10"/>
        <rFont val="Arial"/>
        <family val="2"/>
      </rPr>
      <t xml:space="preserve"> </t>
    </r>
    <r>
      <rPr>
        <b/>
        <sz val="10"/>
        <rFont val="Arial"/>
        <family val="2"/>
      </rPr>
      <t>от 18.12.2020 № 328-Р.</t>
    </r>
  </si>
  <si>
    <t>МУП "СП Теплосеть" для д.6 и 6а Скобяное шоссе                (г. Сергиев Посад)</t>
  </si>
  <si>
    <t>МУП "СП Теплосеть"(по котельной ООО "К-ЖБИ"                (г. Сергиев Посад))</t>
  </si>
  <si>
    <t>Тарифы на холодное водоснабжение (питьевая вода), водоотведение на 2021 год
утверждены распоряжениями Комитета по ценам и тарифам Московской области от 18.12.2020 № 334-р, от 18.12.2020 № 335-р,                                            от 18.12.2020 № 324-р, от 18.12.2020 № 337-р</t>
  </si>
  <si>
    <t>Налог на добавленную стоимость (НДС) не учтен и взимается дополнительно                    
Налог на добавленную стоимость учтен                                                                                                                                                                                                                                Применение системы налогообложения в соответствии со статьей 346.11 Налогового кодекса Российской Федерации (часть вторая)</t>
  </si>
  <si>
    <r>
      <t xml:space="preserve">МУП "СП Теплосеть" (поселок Лакокраска </t>
    </r>
    <r>
      <rPr>
        <sz val="10"/>
        <rFont val="Arial"/>
        <family val="2"/>
      </rPr>
      <t>(поставщик холодной воды МУП "Водоканал")</t>
    </r>
  </si>
  <si>
    <r>
      <rPr>
        <b/>
        <sz val="10"/>
        <rFont val="Arial"/>
        <family val="2"/>
      </rPr>
      <t xml:space="preserve">МУП "СП Теплосеть" (г. Сергиев Посад,                 по котельной расположенной по адресу: ул.Дружбы, д.5б)      </t>
    </r>
    <r>
      <rPr>
        <sz val="10"/>
        <rFont val="Arial"/>
        <family val="2"/>
      </rPr>
      <t>(поставщик холодной воды МУП "Водоканал")</t>
    </r>
  </si>
  <si>
    <r>
      <t>МУП "СП Теплосеть"(бывшая котельная                    АО "Мострансавто"    (филиал "Автоколонна № 1791")</t>
    </r>
    <r>
      <rPr>
        <sz val="10"/>
        <rFont val="Arial"/>
        <family val="2"/>
      </rPr>
      <t>(поставщик холодной воды МУП "Водоканал")</t>
    </r>
  </si>
  <si>
    <r>
      <rPr>
        <b/>
        <sz val="10"/>
        <rFont val="Arial"/>
        <family val="2"/>
      </rPr>
      <t xml:space="preserve">МУП "СП Теплосеть"                                                      (г. Сергиев Посад, с.Мишутино,п.Лесхоз, с.Глинково, д.Наугольное, д.Бубяково, д.Тураково, мкр.Птицеград)                                               </t>
    </r>
    <r>
      <rPr>
        <sz val="10"/>
        <rFont val="Arial"/>
        <family val="2"/>
      </rPr>
      <t>(поставщик холодной воды МУП "Водоканал")</t>
    </r>
  </si>
  <si>
    <r>
      <t>Двухкомпонентные тарифы на горячую воду  в закрытой системе горячего водоснабжения  для организций, осуществляющих горячее водоснабжение                                  на   2021 год
утверждены распоряжением Комитета по ценам и тарифам Московской области от 15.12.2020 № 246-Р,  от 18.12.2020 № 333-Р, от 18.12.2020 № 312-Р,                                          от 15.12.2020 № 250-Р</t>
    </r>
    <r>
      <rPr>
        <b/>
        <sz val="10"/>
        <color indexed="10"/>
        <rFont val="Arial"/>
        <family val="2"/>
      </rPr>
      <t xml:space="preserve">
</t>
    </r>
  </si>
  <si>
    <t>МУП "СП Теплосеть"             (р.п. Богородское)</t>
  </si>
  <si>
    <t>МУП "СП Теплосеть"                        (в/г Сергиев Посад-14)</t>
  </si>
  <si>
    <t xml:space="preserve">ФГБУ "ЦЖКУ"МО                     (в/г 383 (Абрамово),                  в/г 12/7 (Шарапово)) </t>
  </si>
  <si>
    <t>МУП "СП Теплосеть"               (п. РЕММАШ)</t>
  </si>
  <si>
    <t>МУП "СП Теплосеть"                (п.Заречный)</t>
  </si>
  <si>
    <t>МУП "СП Теплосеть"(д. Березняки,с.Бужаниново, д. Путятино( в/ч) , с.Сватково)</t>
  </si>
  <si>
    <t>МУП "СП Теплосеть"(д. Березняки,с.Бужаниново, д. Путятино (в/ч) , с.Сватково)</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</si>
</sst>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 ;\-#,##0.00\ "/>
    <numFmt numFmtId="193" formatCode="#,##0_ ;\-#,##0\ "/>
    <numFmt numFmtId="194" formatCode="#,##0.0_ ;\-#,##0.0\ "/>
    <numFmt numFmtId="195" formatCode="#,##0.0"/>
    <numFmt numFmtId="196" formatCode="[$-FC19]d\ mmmm\ yyyy\ &quot;г.&quot;"/>
    <numFmt numFmtId="197" formatCode="0.0"/>
    <numFmt numFmtId="198" formatCode="0.000"/>
    <numFmt numFmtId="199" formatCode="0.0000"/>
    <numFmt numFmtId="200" formatCode="0.00000000"/>
    <numFmt numFmtId="201" formatCode="0.000000000"/>
    <numFmt numFmtId="202" formatCode="0.0000000"/>
    <numFmt numFmtId="203" formatCode="0.000000"/>
    <numFmt numFmtId="204" formatCode="0.00000"/>
  </numFmts>
  <fonts count="48">
    <font>
      <sz val="10"/>
      <name val="Arial"/>
      <family val="0"/>
    </font>
    <font>
      <b/>
      <sz val="10"/>
      <name val="Arial"/>
      <family val="2"/>
    </font>
    <font>
      <b/>
      <sz val="11"/>
      <name val="Arial"/>
      <family val="2"/>
    </font>
    <font>
      <sz val="11"/>
      <name val="Arial"/>
      <family val="2"/>
    </font>
    <font>
      <b/>
      <sz val="11"/>
      <name val="Times New Roman"/>
      <family val="1"/>
    </font>
    <font>
      <sz val="10"/>
      <name val="Calibri"/>
      <family val="2"/>
    </font>
    <font>
      <sz val="11"/>
      <name val="Calibri"/>
      <family val="2"/>
    </font>
    <font>
      <sz val="12"/>
      <name val="Arial"/>
      <family val="2"/>
    </font>
    <font>
      <sz val="8"/>
      <name val="Arial"/>
      <family val="2"/>
    </font>
    <font>
      <b/>
      <sz val="14"/>
      <name val="Arial"/>
      <family val="2"/>
    </font>
    <font>
      <b/>
      <sz val="10"/>
      <color indexed="10"/>
      <name val="Arial"/>
      <family val="2"/>
    </font>
    <font>
      <b/>
      <sz val="14"/>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131">
    <xf numFmtId="0" fontId="0" fillId="0" borderId="0" xfId="0" applyAlignment="1">
      <alignment/>
    </xf>
    <xf numFmtId="0" fontId="0" fillId="0" borderId="10" xfId="0" applyFont="1" applyBorder="1" applyAlignment="1">
      <alignment/>
    </xf>
    <xf numFmtId="0" fontId="0" fillId="0" borderId="10" xfId="0" applyFont="1" applyFill="1" applyBorder="1" applyAlignment="1">
      <alignment horizontal="center" vertical="center" wrapText="1"/>
    </xf>
    <xf numFmtId="0" fontId="2" fillId="0" borderId="0" xfId="0" applyFont="1" applyAlignment="1">
      <alignment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xf>
    <xf numFmtId="0" fontId="1" fillId="0" borderId="0" xfId="0" applyFont="1" applyBorder="1" applyAlignment="1">
      <alignment horizontal="center" wrapText="1"/>
    </xf>
    <xf numFmtId="0" fontId="0" fillId="0" borderId="0" xfId="0" applyFont="1" applyBorder="1" applyAlignment="1">
      <alignment horizontal="center" vertical="center"/>
    </xf>
    <xf numFmtId="0" fontId="0" fillId="0" borderId="0" xfId="0" applyFont="1" applyFill="1" applyBorder="1" applyAlignment="1">
      <alignment horizontal="right" vertical="top" wrapText="1"/>
    </xf>
    <xf numFmtId="0" fontId="3" fillId="0" borderId="0" xfId="0" applyFont="1" applyAlignment="1">
      <alignment/>
    </xf>
    <xf numFmtId="0" fontId="2"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xf>
    <xf numFmtId="0" fontId="3" fillId="0" borderId="0" xfId="0" applyFont="1" applyFill="1" applyBorder="1" applyAlignment="1">
      <alignment horizontal="center" wrapText="1"/>
    </xf>
    <xf numFmtId="171" fontId="3" fillId="0" borderId="0" xfId="0" applyNumberFormat="1" applyFont="1" applyBorder="1" applyAlignment="1">
      <alignment/>
    </xf>
    <xf numFmtId="171" fontId="3" fillId="0" borderId="0" xfId="0" applyNumberFormat="1" applyFont="1" applyAlignment="1">
      <alignment/>
    </xf>
    <xf numFmtId="171" fontId="4" fillId="0" borderId="0" xfId="0" applyNumberFormat="1" applyFont="1" applyFill="1" applyBorder="1" applyAlignment="1">
      <alignment horizontal="center"/>
    </xf>
    <xf numFmtId="171" fontId="3" fillId="0" borderId="0" xfId="0" applyNumberFormat="1" applyFont="1" applyFill="1" applyBorder="1" applyAlignment="1">
      <alignment/>
    </xf>
    <xf numFmtId="0" fontId="3" fillId="0" borderId="0" xfId="0" applyFont="1" applyFill="1" applyBorder="1" applyAlignment="1">
      <alignment horizontal="left"/>
    </xf>
    <xf numFmtId="0" fontId="3" fillId="0" borderId="0" xfId="0" applyFont="1" applyBorder="1" applyAlignment="1">
      <alignment horizontal="center" vertical="center" wrapText="1"/>
    </xf>
    <xf numFmtId="171" fontId="3" fillId="0" borderId="0" xfId="0" applyNumberFormat="1"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left" wrapText="1"/>
    </xf>
    <xf numFmtId="0" fontId="0" fillId="0" borderId="10" xfId="0" applyFont="1" applyFill="1" applyBorder="1" applyAlignment="1">
      <alignment horizontal="center" vertical="center"/>
    </xf>
    <xf numFmtId="171" fontId="0" fillId="0" borderId="0" xfId="0" applyNumberFormat="1" applyFont="1" applyFill="1" applyBorder="1" applyAlignment="1">
      <alignment horizontal="center" vertical="center"/>
    </xf>
    <xf numFmtId="192" fontId="0" fillId="0" borderId="0" xfId="0" applyNumberFormat="1" applyFont="1" applyBorder="1" applyAlignment="1">
      <alignment horizontal="center" vertical="center"/>
    </xf>
    <xf numFmtId="0" fontId="3" fillId="0" borderId="0" xfId="0" applyFont="1" applyFill="1" applyBorder="1" applyAlignment="1">
      <alignment horizontal="left" wrapText="1"/>
    </xf>
    <xf numFmtId="192"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wrapText="1"/>
    </xf>
    <xf numFmtId="2" fontId="0" fillId="0" borderId="1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0" xfId="0" applyFont="1" applyFill="1" applyBorder="1" applyAlignment="1">
      <alignment horizontal="left" vertical="top" wrapText="1"/>
    </xf>
    <xf numFmtId="2" fontId="0" fillId="0" borderId="10" xfId="0" applyNumberFormat="1" applyFont="1" applyFill="1" applyBorder="1" applyAlignment="1">
      <alignment horizontal="center" vertical="center" wrapText="1"/>
    </xf>
    <xf numFmtId="2" fontId="0" fillId="0" borderId="10" xfId="0" applyNumberFormat="1" applyFont="1" applyBorder="1" applyAlignment="1">
      <alignment horizontal="center" vertical="center" wrapText="1"/>
    </xf>
    <xf numFmtId="0" fontId="1" fillId="0" borderId="0" xfId="0" applyFont="1" applyBorder="1" applyAlignment="1">
      <alignment horizontal="left" wrapText="1"/>
    </xf>
    <xf numFmtId="0" fontId="2" fillId="0" borderId="10" xfId="0" applyFont="1" applyBorder="1" applyAlignment="1">
      <alignment horizontal="center"/>
    </xf>
    <xf numFmtId="0" fontId="1"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2" fillId="0" borderId="0" xfId="0" applyFont="1" applyAlignment="1">
      <alignment horizontal="center" wrapText="1"/>
    </xf>
    <xf numFmtId="0" fontId="0" fillId="0" borderId="0" xfId="0" applyFont="1" applyFill="1" applyBorder="1" applyAlignment="1">
      <alignment horizontal="left" vertical="top" wrapText="1"/>
    </xf>
    <xf numFmtId="0" fontId="1" fillId="0" borderId="0" xfId="0" applyFont="1" applyFill="1" applyBorder="1" applyAlignment="1">
      <alignment vertical="center" wrapText="1"/>
    </xf>
    <xf numFmtId="0" fontId="0" fillId="0" borderId="13" xfId="0" applyFont="1" applyFill="1" applyBorder="1" applyAlignment="1">
      <alignment horizontal="center" vertical="center" wrapText="1"/>
    </xf>
    <xf numFmtId="0" fontId="1" fillId="0" borderId="14" xfId="0" applyFont="1" applyFill="1" applyBorder="1" applyAlignment="1">
      <alignment vertical="center" wrapText="1"/>
    </xf>
    <xf numFmtId="0" fontId="0" fillId="0" borderId="12" xfId="0" applyFont="1" applyBorder="1" applyAlignment="1">
      <alignment horizontal="center" vertical="center"/>
    </xf>
    <xf numFmtId="192" fontId="0" fillId="0" borderId="13"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1" fillId="0" borderId="15" xfId="0" applyFont="1" applyFill="1" applyBorder="1" applyAlignment="1">
      <alignment vertical="center" wrapText="1"/>
    </xf>
    <xf numFmtId="2" fontId="2" fillId="0" borderId="10" xfId="0" applyNumberFormat="1" applyFont="1" applyBorder="1" applyAlignment="1">
      <alignment horizontal="center" vertical="center"/>
    </xf>
    <xf numFmtId="0" fontId="0" fillId="0" borderId="11" xfId="0" applyFont="1" applyBorder="1" applyAlignment="1">
      <alignment horizontal="center" vertical="center"/>
    </xf>
    <xf numFmtId="192" fontId="8" fillId="0" borderId="10" xfId="0" applyNumberFormat="1" applyFont="1" applyFill="1" applyBorder="1" applyAlignment="1">
      <alignment horizontal="center" vertical="center" wrapText="1"/>
    </xf>
    <xf numFmtId="0" fontId="3" fillId="0" borderId="10" xfId="0" applyFont="1" applyFill="1" applyBorder="1" applyAlignment="1">
      <alignment horizontal="center" wrapText="1"/>
    </xf>
    <xf numFmtId="171" fontId="3" fillId="0" borderId="10" xfId="0" applyNumberFormat="1" applyFont="1" applyBorder="1" applyAlignment="1">
      <alignment horizontal="center" vertical="center"/>
    </xf>
    <xf numFmtId="0" fontId="0" fillId="0" borderId="10" xfId="0" applyBorder="1" applyAlignment="1">
      <alignment/>
    </xf>
    <xf numFmtId="192" fontId="47" fillId="0" borderId="10" xfId="0" applyNumberFormat="1" applyFont="1" applyFill="1" applyBorder="1" applyAlignment="1">
      <alignment horizontal="center" vertical="center"/>
    </xf>
    <xf numFmtId="192" fontId="0" fillId="0" borderId="10"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0" fillId="0" borderId="0" xfId="0" applyFont="1" applyAlignment="1">
      <alignment/>
    </xf>
    <xf numFmtId="0" fontId="3" fillId="0" borderId="16" xfId="0" applyFont="1" applyBorder="1" applyAlignment="1">
      <alignment wrapText="1"/>
    </xf>
    <xf numFmtId="0" fontId="1" fillId="0" borderId="13" xfId="0" applyFont="1" applyBorder="1" applyAlignment="1">
      <alignment horizontal="left" vertical="center" wrapText="1"/>
    </xf>
    <xf numFmtId="199" fontId="0" fillId="0" borderId="13" xfId="0" applyNumberFormat="1" applyFont="1" applyFill="1" applyBorder="1" applyAlignment="1">
      <alignment horizontal="center" vertical="center" wrapText="1"/>
    </xf>
    <xf numFmtId="199" fontId="0" fillId="0" borderId="12"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7" xfId="0" applyFont="1" applyBorder="1" applyAlignment="1">
      <alignment horizontal="center" wrapText="1"/>
    </xf>
    <xf numFmtId="0" fontId="1"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1" fillId="0" borderId="18"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11" xfId="0" applyFont="1" applyFill="1" applyBorder="1" applyAlignment="1">
      <alignmen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15" xfId="0" applyFont="1" applyBorder="1" applyAlignment="1">
      <alignment horizontal="center" vertical="center" wrapText="1"/>
    </xf>
    <xf numFmtId="0" fontId="1" fillId="0" borderId="16" xfId="0" applyFont="1" applyFill="1" applyBorder="1" applyAlignment="1">
      <alignment vertical="center" wrapText="1"/>
    </xf>
    <xf numFmtId="0" fontId="1" fillId="0" borderId="21" xfId="0" applyFont="1" applyFill="1" applyBorder="1" applyAlignment="1">
      <alignment vertical="center"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22" xfId="0" applyFont="1" applyFill="1" applyBorder="1" applyAlignment="1">
      <alignment horizontal="left" vertical="top" wrapText="1"/>
    </xf>
    <xf numFmtId="0" fontId="3" fillId="0" borderId="0" xfId="0" applyFont="1" applyBorder="1" applyAlignment="1">
      <alignment horizontal="left" wrapText="1"/>
    </xf>
    <xf numFmtId="0" fontId="3" fillId="33" borderId="0" xfId="0" applyFont="1" applyFill="1" applyBorder="1" applyAlignment="1">
      <alignment horizontal="left" wrapText="1"/>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0" xfId="0" applyFont="1" applyFill="1" applyBorder="1" applyAlignment="1">
      <alignment horizontal="left" wrapText="1"/>
    </xf>
    <xf numFmtId="0" fontId="1" fillId="0" borderId="14" xfId="0" applyFont="1" applyFill="1" applyBorder="1" applyAlignment="1">
      <alignment vertical="center" wrapText="1"/>
    </xf>
    <xf numFmtId="0" fontId="1" fillId="0" borderId="23" xfId="0" applyFont="1" applyFill="1" applyBorder="1" applyAlignment="1">
      <alignment vertical="center" wrapText="1"/>
    </xf>
    <xf numFmtId="0" fontId="1" fillId="0" borderId="24"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0" xfId="0" applyFont="1" applyFill="1" applyBorder="1" applyAlignment="1">
      <alignment horizontal="left" vertical="center"/>
    </xf>
    <xf numFmtId="0" fontId="9" fillId="0" borderId="0" xfId="0" applyFont="1" applyAlignment="1">
      <alignment horizontal="center" wrapText="1"/>
    </xf>
    <xf numFmtId="0" fontId="1"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198" fontId="0" fillId="0" borderId="13" xfId="0" applyNumberFormat="1" applyFont="1" applyFill="1" applyBorder="1" applyAlignment="1">
      <alignment horizontal="center" vertical="center" wrapText="1"/>
    </xf>
    <xf numFmtId="198" fontId="0" fillId="0" borderId="12" xfId="0" applyNumberFormat="1"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xf>
    <xf numFmtId="0" fontId="1" fillId="0" borderId="16"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0" fillId="0" borderId="23" xfId="0" applyFont="1" applyBorder="1" applyAlignment="1">
      <alignment horizontal="center" vertical="center" wrapText="1"/>
    </xf>
    <xf numFmtId="0" fontId="47" fillId="0" borderId="2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2" xfId="0" applyFont="1" applyFill="1" applyBorder="1" applyAlignment="1">
      <alignment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192" fontId="0" fillId="0" borderId="13" xfId="0" applyNumberFormat="1" applyFont="1" applyFill="1" applyBorder="1" applyAlignment="1">
      <alignment horizontal="center" vertical="center"/>
    </xf>
    <xf numFmtId="192" fontId="0" fillId="0" borderId="12" xfId="0" applyNumberFormat="1" applyFont="1" applyFill="1" applyBorder="1" applyAlignment="1">
      <alignment horizontal="center" vertical="center"/>
    </xf>
    <xf numFmtId="0" fontId="0"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dxfs>
  <tableStyles count="1" defaultTableStyle="TableStyleMedium2" defaultPivotStyle="PivotStyleLight16">
    <tableStyle name="Стиль сводной таблицы 1" table="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12"/>
  <sheetViews>
    <sheetView zoomScalePageLayoutView="0" workbookViewId="0" topLeftCell="A40">
      <selection activeCell="B59" sqref="B59:H59"/>
    </sheetView>
  </sheetViews>
  <sheetFormatPr defaultColWidth="9.140625" defaultRowHeight="12.75"/>
  <cols>
    <col min="1" max="1" width="5.28125" style="0" customWidth="1"/>
    <col min="2" max="2" width="22.8515625" style="0" customWidth="1"/>
    <col min="3" max="3" width="24.421875" style="0" customWidth="1"/>
    <col min="4" max="4" width="12.7109375" style="0" customWidth="1"/>
    <col min="5" max="5" width="14.7109375" style="0" customWidth="1"/>
    <col min="6" max="6" width="11.421875" style="0" customWidth="1"/>
    <col min="7" max="7" width="12.7109375" style="0" customWidth="1"/>
    <col min="8" max="8" width="11.421875" style="0" customWidth="1"/>
    <col min="9" max="9" width="12.57421875" style="0" customWidth="1"/>
    <col min="10" max="10" width="12.421875" style="0" customWidth="1"/>
    <col min="11" max="11" width="10.7109375" style="0" customWidth="1"/>
  </cols>
  <sheetData>
    <row r="1" spans="1:11" s="10" customFormat="1" ht="73.5" customHeight="1">
      <c r="A1" s="66" t="s">
        <v>146</v>
      </c>
      <c r="B1" s="66"/>
      <c r="C1" s="66"/>
      <c r="D1" s="66"/>
      <c r="E1" s="66"/>
      <c r="F1" s="66"/>
      <c r="G1" s="66"/>
      <c r="H1" s="66"/>
      <c r="I1" s="66"/>
      <c r="J1" s="66"/>
      <c r="K1" s="66"/>
    </row>
    <row r="2" spans="1:11" s="10" customFormat="1" ht="48" customHeight="1">
      <c r="A2" s="64" t="s">
        <v>0</v>
      </c>
      <c r="B2" s="91" t="s">
        <v>39</v>
      </c>
      <c r="C2" s="92"/>
      <c r="D2" s="71" t="s">
        <v>14</v>
      </c>
      <c r="E2" s="71" t="s">
        <v>37</v>
      </c>
      <c r="F2" s="71" t="s">
        <v>30</v>
      </c>
      <c r="G2" s="64" t="s">
        <v>16</v>
      </c>
      <c r="H2" s="97" t="s">
        <v>17</v>
      </c>
      <c r="I2" s="64" t="s">
        <v>38</v>
      </c>
      <c r="J2" s="64" t="s">
        <v>18</v>
      </c>
      <c r="K2" s="64" t="s">
        <v>19</v>
      </c>
    </row>
    <row r="3" spans="1:11" s="10" customFormat="1" ht="40.5" customHeight="1">
      <c r="A3" s="65"/>
      <c r="B3" s="93"/>
      <c r="C3" s="94"/>
      <c r="D3" s="72"/>
      <c r="E3" s="72"/>
      <c r="F3" s="72"/>
      <c r="G3" s="65"/>
      <c r="H3" s="98"/>
      <c r="I3" s="65"/>
      <c r="J3" s="65"/>
      <c r="K3" s="65"/>
    </row>
    <row r="4" spans="1:11" s="10" customFormat="1" ht="31.5" customHeight="1">
      <c r="A4" s="30"/>
      <c r="B4" s="89"/>
      <c r="C4" s="90"/>
      <c r="D4" s="4"/>
      <c r="E4" s="4" t="s">
        <v>31</v>
      </c>
      <c r="F4" s="5" t="s">
        <v>7</v>
      </c>
      <c r="G4" s="5" t="s">
        <v>7</v>
      </c>
      <c r="H4" s="4" t="s">
        <v>12</v>
      </c>
      <c r="I4" s="5" t="s">
        <v>7</v>
      </c>
      <c r="J4" s="5" t="s">
        <v>7</v>
      </c>
      <c r="K4" s="4" t="s">
        <v>12</v>
      </c>
    </row>
    <row r="5" spans="1:11" s="10" customFormat="1" ht="36.75" customHeight="1">
      <c r="A5" s="64">
        <v>1</v>
      </c>
      <c r="B5" s="73" t="s">
        <v>143</v>
      </c>
      <c r="C5" s="68"/>
      <c r="D5" s="2" t="s">
        <v>97</v>
      </c>
      <c r="E5" s="71">
        <v>0.0649</v>
      </c>
      <c r="F5" s="50">
        <f>H5*0.0649+G5</f>
        <v>136.863049</v>
      </c>
      <c r="G5" s="31">
        <v>21.6</v>
      </c>
      <c r="H5" s="57">
        <v>1776.01</v>
      </c>
      <c r="I5" s="50">
        <f>F5*1.2</f>
        <v>164.23565879999998</v>
      </c>
      <c r="J5" s="35">
        <f>G5*1.2</f>
        <v>25.92</v>
      </c>
      <c r="K5" s="31">
        <f>H5*1.2</f>
        <v>2131.212</v>
      </c>
    </row>
    <row r="6" spans="1:11" s="10" customFormat="1" ht="34.5" customHeight="1">
      <c r="A6" s="65"/>
      <c r="B6" s="69"/>
      <c r="C6" s="70"/>
      <c r="D6" s="2" t="s">
        <v>98</v>
      </c>
      <c r="E6" s="72"/>
      <c r="F6" s="50">
        <f>H6*0.0649+G6</f>
        <v>143.543799</v>
      </c>
      <c r="G6" s="31">
        <v>23.9</v>
      </c>
      <c r="H6" s="57">
        <v>1843.51</v>
      </c>
      <c r="I6" s="50">
        <f>F6*1.2</f>
        <v>172.2525588</v>
      </c>
      <c r="J6" s="35">
        <f aca="true" t="shared" si="0" ref="J6:J58">G6*1.2</f>
        <v>28.679999999999996</v>
      </c>
      <c r="K6" s="31">
        <f>H6*1.2</f>
        <v>2212.212</v>
      </c>
    </row>
    <row r="7" spans="1:11" s="10" customFormat="1" ht="34.5" customHeight="1">
      <c r="A7" s="64">
        <v>2</v>
      </c>
      <c r="B7" s="73" t="s">
        <v>145</v>
      </c>
      <c r="C7" s="68"/>
      <c r="D7" s="2" t="s">
        <v>97</v>
      </c>
      <c r="E7" s="71">
        <v>0.0599</v>
      </c>
      <c r="F7" s="50">
        <f>H7*0.0599+G7</f>
        <v>144.699891</v>
      </c>
      <c r="G7" s="31">
        <v>21.6</v>
      </c>
      <c r="H7" s="31">
        <v>2055.09</v>
      </c>
      <c r="I7" s="50">
        <f aca="true" t="shared" si="1" ref="I7:I58">F7*1.2</f>
        <v>173.6398692</v>
      </c>
      <c r="J7" s="35">
        <f t="shared" si="0"/>
        <v>25.92</v>
      </c>
      <c r="K7" s="31">
        <f aca="true" t="shared" si="2" ref="K7:K58">H7*1.2</f>
        <v>2466.108</v>
      </c>
    </row>
    <row r="8" spans="1:11" s="10" customFormat="1" ht="30.75" customHeight="1">
      <c r="A8" s="81"/>
      <c r="B8" s="95"/>
      <c r="C8" s="96"/>
      <c r="D8" s="2" t="s">
        <v>98</v>
      </c>
      <c r="E8" s="72"/>
      <c r="F8" s="50">
        <f>H8*0.0599+G8</f>
        <v>151.31388900000002</v>
      </c>
      <c r="G8" s="31">
        <v>23.9</v>
      </c>
      <c r="H8" s="31">
        <v>2127.11</v>
      </c>
      <c r="I8" s="50">
        <f t="shared" si="1"/>
        <v>181.57666680000003</v>
      </c>
      <c r="J8" s="35">
        <f t="shared" si="0"/>
        <v>28.679999999999996</v>
      </c>
      <c r="K8" s="31">
        <f t="shared" si="2"/>
        <v>2552.532</v>
      </c>
    </row>
    <row r="9" spans="1:11" s="10" customFormat="1" ht="27.75" customHeight="1">
      <c r="A9" s="81"/>
      <c r="B9" s="95"/>
      <c r="C9" s="96"/>
      <c r="D9" s="2" t="s">
        <v>97</v>
      </c>
      <c r="E9" s="71">
        <v>0.0649</v>
      </c>
      <c r="F9" s="50">
        <f aca="true" t="shared" si="3" ref="F9:F42">H9*0.0649+G9</f>
        <v>154.97534100000001</v>
      </c>
      <c r="G9" s="31">
        <v>21.6</v>
      </c>
      <c r="H9" s="31">
        <v>2055.09</v>
      </c>
      <c r="I9" s="50">
        <f t="shared" si="1"/>
        <v>185.9704092</v>
      </c>
      <c r="J9" s="35">
        <f t="shared" si="0"/>
        <v>25.92</v>
      </c>
      <c r="K9" s="31">
        <f t="shared" si="2"/>
        <v>2466.108</v>
      </c>
    </row>
    <row r="10" spans="1:11" s="10" customFormat="1" ht="24.75" customHeight="1">
      <c r="A10" s="65"/>
      <c r="B10" s="69"/>
      <c r="C10" s="70"/>
      <c r="D10" s="2" t="s">
        <v>98</v>
      </c>
      <c r="E10" s="72"/>
      <c r="F10" s="50">
        <f t="shared" si="3"/>
        <v>161.949439</v>
      </c>
      <c r="G10" s="31">
        <v>23.9</v>
      </c>
      <c r="H10" s="31">
        <v>2127.11</v>
      </c>
      <c r="I10" s="50">
        <f t="shared" si="1"/>
        <v>194.3393268</v>
      </c>
      <c r="J10" s="35">
        <f t="shared" si="0"/>
        <v>28.679999999999996</v>
      </c>
      <c r="K10" s="31">
        <f t="shared" si="2"/>
        <v>2552.532</v>
      </c>
    </row>
    <row r="11" spans="1:11" s="10" customFormat="1" ht="24.75" customHeight="1">
      <c r="A11" s="64">
        <v>3</v>
      </c>
      <c r="B11" s="67" t="s">
        <v>124</v>
      </c>
      <c r="C11" s="68"/>
      <c r="D11" s="2" t="s">
        <v>97</v>
      </c>
      <c r="E11" s="71">
        <v>0.0649</v>
      </c>
      <c r="F11" s="50"/>
      <c r="G11" s="31"/>
      <c r="H11" s="31"/>
      <c r="I11" s="50"/>
      <c r="J11" s="35"/>
      <c r="K11" s="31"/>
    </row>
    <row r="12" spans="1:11" s="10" customFormat="1" ht="24.75" customHeight="1">
      <c r="A12" s="65"/>
      <c r="B12" s="69"/>
      <c r="C12" s="70"/>
      <c r="D12" s="2" t="s">
        <v>98</v>
      </c>
      <c r="E12" s="72"/>
      <c r="F12" s="50">
        <f t="shared" si="3"/>
        <v>111.82355000000001</v>
      </c>
      <c r="G12" s="31">
        <v>18.4</v>
      </c>
      <c r="H12" s="31">
        <v>1439.5</v>
      </c>
      <c r="I12" s="50">
        <f t="shared" si="1"/>
        <v>134.18826</v>
      </c>
      <c r="J12" s="35">
        <f t="shared" si="0"/>
        <v>22.08</v>
      </c>
      <c r="K12" s="31">
        <f t="shared" si="2"/>
        <v>1727.3999999999999</v>
      </c>
    </row>
    <row r="13" spans="1:14" s="10" customFormat="1" ht="27" customHeight="1">
      <c r="A13" s="64">
        <v>4</v>
      </c>
      <c r="B13" s="67" t="s">
        <v>134</v>
      </c>
      <c r="C13" s="68"/>
      <c r="D13" s="2" t="s">
        <v>97</v>
      </c>
      <c r="E13" s="71">
        <v>0.0649</v>
      </c>
      <c r="F13" s="50">
        <f t="shared" si="3"/>
        <v>107.488115</v>
      </c>
      <c r="G13" s="4">
        <v>20.11</v>
      </c>
      <c r="H13" s="31">
        <v>1346.35</v>
      </c>
      <c r="I13" s="50">
        <f t="shared" si="1"/>
        <v>128.985738</v>
      </c>
      <c r="J13" s="35">
        <f t="shared" si="0"/>
        <v>24.131999999999998</v>
      </c>
      <c r="K13" s="31">
        <f t="shared" si="2"/>
        <v>1615.62</v>
      </c>
      <c r="N13" s="10" t="s">
        <v>3</v>
      </c>
    </row>
    <row r="14" spans="1:11" s="10" customFormat="1" ht="27" customHeight="1">
      <c r="A14" s="65"/>
      <c r="B14" s="69"/>
      <c r="C14" s="70"/>
      <c r="D14" s="2" t="s">
        <v>98</v>
      </c>
      <c r="E14" s="72"/>
      <c r="F14" s="50"/>
      <c r="G14" s="4"/>
      <c r="H14" s="31"/>
      <c r="I14" s="50"/>
      <c r="J14" s="35"/>
      <c r="K14" s="31"/>
    </row>
    <row r="15" spans="1:11" s="10" customFormat="1" ht="27" customHeight="1">
      <c r="A15" s="64">
        <v>5</v>
      </c>
      <c r="B15" s="67" t="s">
        <v>133</v>
      </c>
      <c r="C15" s="68"/>
      <c r="D15" s="2" t="s">
        <v>97</v>
      </c>
      <c r="E15" s="71">
        <v>0.0649</v>
      </c>
      <c r="F15" s="50">
        <f t="shared" si="3"/>
        <v>128.142422</v>
      </c>
      <c r="G15" s="4">
        <v>18.93</v>
      </c>
      <c r="H15" s="31">
        <v>1682.78</v>
      </c>
      <c r="I15" s="50">
        <f t="shared" si="1"/>
        <v>153.7709064</v>
      </c>
      <c r="J15" s="35">
        <f t="shared" si="0"/>
        <v>22.715999999999998</v>
      </c>
      <c r="K15" s="31">
        <f t="shared" si="2"/>
        <v>2019.3359999999998</v>
      </c>
    </row>
    <row r="16" spans="1:11" s="10" customFormat="1" ht="27" customHeight="1">
      <c r="A16" s="65"/>
      <c r="B16" s="69"/>
      <c r="C16" s="70"/>
      <c r="D16" s="2" t="s">
        <v>98</v>
      </c>
      <c r="E16" s="72"/>
      <c r="F16" s="50">
        <f t="shared" si="3"/>
        <v>131.373377</v>
      </c>
      <c r="G16" s="31">
        <v>18.4</v>
      </c>
      <c r="H16" s="31">
        <v>1740.73</v>
      </c>
      <c r="I16" s="50">
        <f t="shared" si="1"/>
        <v>157.6480524</v>
      </c>
      <c r="J16" s="35">
        <f t="shared" si="0"/>
        <v>22.08</v>
      </c>
      <c r="K16" s="31">
        <f t="shared" si="2"/>
        <v>2088.8759999999997</v>
      </c>
    </row>
    <row r="17" spans="1:11" s="10" customFormat="1" ht="39" customHeight="1">
      <c r="A17" s="64">
        <v>6</v>
      </c>
      <c r="B17" s="67" t="s">
        <v>144</v>
      </c>
      <c r="C17" s="78"/>
      <c r="D17" s="2" t="s">
        <v>97</v>
      </c>
      <c r="E17" s="71">
        <v>0.0649</v>
      </c>
      <c r="F17" s="50">
        <f t="shared" si="3"/>
        <v>136.863049</v>
      </c>
      <c r="G17" s="31">
        <v>21.6</v>
      </c>
      <c r="H17" s="52">
        <v>1776.01</v>
      </c>
      <c r="I17" s="50">
        <f t="shared" si="1"/>
        <v>164.23565879999998</v>
      </c>
      <c r="J17" s="35">
        <f t="shared" si="0"/>
        <v>25.92</v>
      </c>
      <c r="K17" s="31">
        <f t="shared" si="2"/>
        <v>2131.212</v>
      </c>
    </row>
    <row r="18" spans="1:11" s="10" customFormat="1" ht="45" customHeight="1">
      <c r="A18" s="65"/>
      <c r="B18" s="79"/>
      <c r="C18" s="80"/>
      <c r="D18" s="2" t="s">
        <v>98</v>
      </c>
      <c r="E18" s="72"/>
      <c r="F18" s="50">
        <f t="shared" si="3"/>
        <v>143.543799</v>
      </c>
      <c r="G18" s="31">
        <v>23.9</v>
      </c>
      <c r="H18" s="57">
        <v>1843.51</v>
      </c>
      <c r="I18" s="50">
        <f t="shared" si="1"/>
        <v>172.2525588</v>
      </c>
      <c r="J18" s="35">
        <f t="shared" si="0"/>
        <v>28.679999999999996</v>
      </c>
      <c r="K18" s="31">
        <f t="shared" si="2"/>
        <v>2212.212</v>
      </c>
    </row>
    <row r="19" spans="1:12" s="10" customFormat="1" ht="27" customHeight="1">
      <c r="A19" s="64">
        <v>7</v>
      </c>
      <c r="B19" s="73" t="s">
        <v>64</v>
      </c>
      <c r="C19" s="68"/>
      <c r="D19" s="2" t="s">
        <v>97</v>
      </c>
      <c r="E19" s="71">
        <v>0.0649</v>
      </c>
      <c r="F19" s="50">
        <f t="shared" si="3"/>
        <v>110.579847</v>
      </c>
      <c r="G19" s="31">
        <v>21.6</v>
      </c>
      <c r="H19" s="28">
        <v>1371.03</v>
      </c>
      <c r="I19" s="50">
        <f t="shared" si="1"/>
        <v>132.69581639999998</v>
      </c>
      <c r="J19" s="35">
        <f t="shared" si="0"/>
        <v>25.92</v>
      </c>
      <c r="K19" s="31">
        <f t="shared" si="2"/>
        <v>1645.2359999999999</v>
      </c>
      <c r="L19" s="60"/>
    </row>
    <row r="20" spans="1:12" s="10" customFormat="1" ht="27" customHeight="1">
      <c r="A20" s="65"/>
      <c r="B20" s="69"/>
      <c r="C20" s="70"/>
      <c r="D20" s="2" t="s">
        <v>98</v>
      </c>
      <c r="E20" s="72"/>
      <c r="F20" s="50">
        <f t="shared" si="3"/>
        <v>117.32355000000001</v>
      </c>
      <c r="G20" s="31">
        <v>23.9</v>
      </c>
      <c r="H20" s="28">
        <v>1439.5</v>
      </c>
      <c r="I20" s="50">
        <f t="shared" si="1"/>
        <v>140.78826</v>
      </c>
      <c r="J20" s="35">
        <f t="shared" si="0"/>
        <v>28.679999999999996</v>
      </c>
      <c r="K20" s="31">
        <f t="shared" si="2"/>
        <v>1727.3999999999999</v>
      </c>
      <c r="L20" s="60"/>
    </row>
    <row r="21" spans="1:11" s="10" customFormat="1" ht="27" customHeight="1">
      <c r="A21" s="64">
        <v>8</v>
      </c>
      <c r="B21" s="73" t="s">
        <v>125</v>
      </c>
      <c r="C21" s="68"/>
      <c r="D21" s="2" t="s">
        <v>97</v>
      </c>
      <c r="E21" s="71">
        <v>0.0649</v>
      </c>
      <c r="F21" s="50">
        <f t="shared" si="3"/>
        <v>132.553049</v>
      </c>
      <c r="G21" s="4">
        <v>17.29</v>
      </c>
      <c r="H21" s="57">
        <v>1776.01</v>
      </c>
      <c r="I21" s="50">
        <f t="shared" si="1"/>
        <v>159.06365879999998</v>
      </c>
      <c r="J21" s="35">
        <f t="shared" si="0"/>
        <v>20.747999999999998</v>
      </c>
      <c r="K21" s="31">
        <f t="shared" si="2"/>
        <v>2131.212</v>
      </c>
    </row>
    <row r="22" spans="1:11" s="10" customFormat="1" ht="51" customHeight="1">
      <c r="A22" s="65"/>
      <c r="B22" s="69"/>
      <c r="C22" s="70"/>
      <c r="D22" s="2" t="s">
        <v>98</v>
      </c>
      <c r="E22" s="72"/>
      <c r="F22" s="50">
        <f t="shared" si="3"/>
        <v>138.043799</v>
      </c>
      <c r="G22" s="31">
        <v>18.4</v>
      </c>
      <c r="H22" s="57">
        <v>1843.51</v>
      </c>
      <c r="I22" s="50">
        <f t="shared" si="1"/>
        <v>165.6525588</v>
      </c>
      <c r="J22" s="35">
        <f t="shared" si="0"/>
        <v>22.08</v>
      </c>
      <c r="K22" s="31">
        <f t="shared" si="2"/>
        <v>2212.212</v>
      </c>
    </row>
    <row r="23" spans="1:11" s="10" customFormat="1" ht="27" customHeight="1">
      <c r="A23" s="64">
        <v>9</v>
      </c>
      <c r="B23" s="67" t="s">
        <v>130</v>
      </c>
      <c r="C23" s="78"/>
      <c r="D23" s="2" t="s">
        <v>97</v>
      </c>
      <c r="E23" s="71">
        <v>0.0649</v>
      </c>
      <c r="F23" s="50">
        <f t="shared" si="3"/>
        <v>145.186474</v>
      </c>
      <c r="G23" s="31">
        <v>21.6</v>
      </c>
      <c r="H23" s="31">
        <v>1904.26</v>
      </c>
      <c r="I23" s="50">
        <f t="shared" si="1"/>
        <v>174.2237688</v>
      </c>
      <c r="J23" s="35">
        <f t="shared" si="0"/>
        <v>25.92</v>
      </c>
      <c r="K23" s="31">
        <f t="shared" si="2"/>
        <v>2285.112</v>
      </c>
    </row>
    <row r="24" spans="1:11" s="10" customFormat="1" ht="33.75" customHeight="1">
      <c r="A24" s="65"/>
      <c r="B24" s="79"/>
      <c r="C24" s="80"/>
      <c r="D24" s="2" t="s">
        <v>98</v>
      </c>
      <c r="E24" s="72"/>
      <c r="F24" s="50">
        <f t="shared" si="3"/>
        <v>143.543799</v>
      </c>
      <c r="G24" s="31">
        <v>23.9</v>
      </c>
      <c r="H24" s="57">
        <v>1843.51</v>
      </c>
      <c r="I24" s="50">
        <f t="shared" si="1"/>
        <v>172.2525588</v>
      </c>
      <c r="J24" s="35">
        <f t="shared" si="0"/>
        <v>28.679999999999996</v>
      </c>
      <c r="K24" s="31">
        <f t="shared" si="2"/>
        <v>2212.212</v>
      </c>
    </row>
    <row r="25" spans="1:11" s="10" customFormat="1" ht="27" customHeight="1">
      <c r="A25" s="64">
        <v>10</v>
      </c>
      <c r="B25" s="67" t="s">
        <v>128</v>
      </c>
      <c r="C25" s="68"/>
      <c r="D25" s="2" t="s">
        <v>97</v>
      </c>
      <c r="E25" s="71">
        <v>0.0649</v>
      </c>
      <c r="F25" s="50">
        <f t="shared" si="3"/>
        <v>141.012023</v>
      </c>
      <c r="G25" s="4">
        <v>17.36</v>
      </c>
      <c r="H25" s="31">
        <v>1905.27</v>
      </c>
      <c r="I25" s="50">
        <f t="shared" si="1"/>
        <v>169.2144276</v>
      </c>
      <c r="J25" s="35">
        <f t="shared" si="0"/>
        <v>20.831999999999997</v>
      </c>
      <c r="K25" s="31">
        <f t="shared" si="2"/>
        <v>2286.324</v>
      </c>
    </row>
    <row r="26" spans="1:11" s="10" customFormat="1" ht="27" customHeight="1">
      <c r="A26" s="65"/>
      <c r="B26" s="69"/>
      <c r="C26" s="70"/>
      <c r="D26" s="2" t="s">
        <v>98</v>
      </c>
      <c r="E26" s="72"/>
      <c r="F26" s="50">
        <f t="shared" si="3"/>
        <v>138.043799</v>
      </c>
      <c r="G26" s="31">
        <v>18.4</v>
      </c>
      <c r="H26" s="31">
        <v>1843.51</v>
      </c>
      <c r="I26" s="50">
        <f t="shared" si="1"/>
        <v>165.6525588</v>
      </c>
      <c r="J26" s="35">
        <f t="shared" si="0"/>
        <v>22.08</v>
      </c>
      <c r="K26" s="31">
        <f t="shared" si="2"/>
        <v>2212.212</v>
      </c>
    </row>
    <row r="27" spans="1:11" s="10" customFormat="1" ht="27" customHeight="1">
      <c r="A27" s="64">
        <v>11</v>
      </c>
      <c r="B27" s="67" t="s">
        <v>51</v>
      </c>
      <c r="C27" s="68"/>
      <c r="D27" s="2" t="s">
        <v>97</v>
      </c>
      <c r="E27" s="71">
        <v>0.0649</v>
      </c>
      <c r="F27" s="50">
        <f t="shared" si="3"/>
        <v>121.00348000000001</v>
      </c>
      <c r="G27" s="4">
        <v>14.23</v>
      </c>
      <c r="H27" s="31">
        <v>1645.2</v>
      </c>
      <c r="I27" s="50">
        <f t="shared" si="1"/>
        <v>145.20417600000002</v>
      </c>
      <c r="J27" s="35">
        <f t="shared" si="0"/>
        <v>17.076</v>
      </c>
      <c r="K27" s="31">
        <f t="shared" si="2"/>
        <v>1974.24</v>
      </c>
    </row>
    <row r="28" spans="1:11" s="10" customFormat="1" ht="27" customHeight="1">
      <c r="A28" s="65"/>
      <c r="B28" s="69"/>
      <c r="C28" s="70"/>
      <c r="D28" s="2" t="s">
        <v>98</v>
      </c>
      <c r="E28" s="72"/>
      <c r="F28" s="50">
        <f t="shared" si="3"/>
        <v>123.365672</v>
      </c>
      <c r="G28" s="4">
        <v>14.64</v>
      </c>
      <c r="H28" s="31">
        <v>1675.28</v>
      </c>
      <c r="I28" s="50">
        <f t="shared" si="1"/>
        <v>148.0388064</v>
      </c>
      <c r="J28" s="35">
        <f t="shared" si="0"/>
        <v>17.568</v>
      </c>
      <c r="K28" s="31">
        <f t="shared" si="2"/>
        <v>2010.3359999999998</v>
      </c>
    </row>
    <row r="29" spans="1:11" s="10" customFormat="1" ht="41.25" customHeight="1">
      <c r="A29" s="64">
        <v>12</v>
      </c>
      <c r="B29" s="67" t="s">
        <v>142</v>
      </c>
      <c r="C29" s="68"/>
      <c r="D29" s="2" t="s">
        <v>97</v>
      </c>
      <c r="E29" s="71">
        <v>0.0649</v>
      </c>
      <c r="F29" s="50">
        <f t="shared" si="3"/>
        <v>136.863049</v>
      </c>
      <c r="G29" s="31">
        <v>21.6</v>
      </c>
      <c r="H29" s="57">
        <v>1776.01</v>
      </c>
      <c r="I29" s="50">
        <f t="shared" si="1"/>
        <v>164.23565879999998</v>
      </c>
      <c r="J29" s="35">
        <f t="shared" si="0"/>
        <v>25.92</v>
      </c>
      <c r="K29" s="31">
        <f t="shared" si="2"/>
        <v>2131.212</v>
      </c>
    </row>
    <row r="30" spans="1:11" s="10" customFormat="1" ht="48.75" customHeight="1">
      <c r="A30" s="65"/>
      <c r="B30" s="69"/>
      <c r="C30" s="70"/>
      <c r="D30" s="2" t="s">
        <v>98</v>
      </c>
      <c r="E30" s="72"/>
      <c r="F30" s="50">
        <f t="shared" si="3"/>
        <v>143.543799</v>
      </c>
      <c r="G30" s="31">
        <v>23.9</v>
      </c>
      <c r="H30" s="57">
        <v>1843.51</v>
      </c>
      <c r="I30" s="50">
        <f t="shared" si="1"/>
        <v>172.2525588</v>
      </c>
      <c r="J30" s="35">
        <f t="shared" si="0"/>
        <v>28.679999999999996</v>
      </c>
      <c r="K30" s="31">
        <f t="shared" si="2"/>
        <v>2212.212</v>
      </c>
    </row>
    <row r="31" spans="1:11" s="10" customFormat="1" ht="44.25" customHeight="1">
      <c r="A31" s="64">
        <v>13</v>
      </c>
      <c r="B31" s="67" t="s">
        <v>129</v>
      </c>
      <c r="C31" s="68"/>
      <c r="D31" s="2" t="s">
        <v>97</v>
      </c>
      <c r="E31" s="71">
        <v>0.0649</v>
      </c>
      <c r="F31" s="50">
        <f t="shared" si="3"/>
        <v>148.228337</v>
      </c>
      <c r="G31" s="31">
        <v>21.6</v>
      </c>
      <c r="H31" s="57">
        <v>1951.13</v>
      </c>
      <c r="I31" s="50">
        <f t="shared" si="1"/>
        <v>177.87400440000002</v>
      </c>
      <c r="J31" s="35">
        <f t="shared" si="0"/>
        <v>25.92</v>
      </c>
      <c r="K31" s="31">
        <f t="shared" si="2"/>
        <v>2341.356</v>
      </c>
    </row>
    <row r="32" spans="1:11" s="10" customFormat="1" ht="37.5" customHeight="1">
      <c r="A32" s="65"/>
      <c r="B32" s="69"/>
      <c r="C32" s="70"/>
      <c r="D32" s="2" t="s">
        <v>98</v>
      </c>
      <c r="E32" s="72"/>
      <c r="F32" s="50">
        <f t="shared" si="3"/>
        <v>141.243799</v>
      </c>
      <c r="G32" s="31">
        <v>21.6</v>
      </c>
      <c r="H32" s="57">
        <v>1843.51</v>
      </c>
      <c r="I32" s="50">
        <f>F32*1.2</f>
        <v>169.49255879999998</v>
      </c>
      <c r="J32" s="35">
        <f t="shared" si="0"/>
        <v>25.92</v>
      </c>
      <c r="K32" s="31">
        <f t="shared" si="2"/>
        <v>2212.212</v>
      </c>
    </row>
    <row r="33" spans="1:11" s="10" customFormat="1" ht="27" customHeight="1">
      <c r="A33" s="64">
        <v>14</v>
      </c>
      <c r="B33" s="67" t="s">
        <v>52</v>
      </c>
      <c r="C33" s="68"/>
      <c r="D33" s="2" t="s">
        <v>97</v>
      </c>
      <c r="E33" s="71">
        <v>0.0649</v>
      </c>
      <c r="F33" s="50">
        <f t="shared" si="3"/>
        <v>101.416243</v>
      </c>
      <c r="G33" s="35">
        <v>14.9</v>
      </c>
      <c r="H33" s="5">
        <v>1333.07</v>
      </c>
      <c r="I33" s="50">
        <f t="shared" si="1"/>
        <v>121.69949159999999</v>
      </c>
      <c r="J33" s="35">
        <f t="shared" si="0"/>
        <v>17.88</v>
      </c>
      <c r="K33" s="31">
        <f t="shared" si="2"/>
        <v>1599.684</v>
      </c>
    </row>
    <row r="34" spans="1:11" s="10" customFormat="1" ht="27" customHeight="1">
      <c r="A34" s="65"/>
      <c r="B34" s="69"/>
      <c r="C34" s="70"/>
      <c r="D34" s="2" t="s">
        <v>98</v>
      </c>
      <c r="E34" s="72"/>
      <c r="F34" s="50">
        <f t="shared" si="3"/>
        <v>108.781594</v>
      </c>
      <c r="G34" s="35">
        <v>19.67</v>
      </c>
      <c r="H34" s="5">
        <v>1373.06</v>
      </c>
      <c r="I34" s="50">
        <f t="shared" si="1"/>
        <v>130.5379128</v>
      </c>
      <c r="J34" s="35">
        <f t="shared" si="0"/>
        <v>23.604000000000003</v>
      </c>
      <c r="K34" s="31">
        <f t="shared" si="2"/>
        <v>1647.6719999999998</v>
      </c>
    </row>
    <row r="35" spans="1:11" s="10" customFormat="1" ht="38.25" customHeight="1">
      <c r="A35" s="64">
        <v>15</v>
      </c>
      <c r="B35" s="74" t="s">
        <v>93</v>
      </c>
      <c r="C35" s="75"/>
      <c r="D35" s="2" t="s">
        <v>97</v>
      </c>
      <c r="E35" s="71">
        <v>0.0649</v>
      </c>
      <c r="F35" s="50">
        <f t="shared" si="3"/>
        <v>159.81534100000002</v>
      </c>
      <c r="G35" s="4">
        <v>26.44</v>
      </c>
      <c r="H35" s="57">
        <v>2055.09</v>
      </c>
      <c r="I35" s="50">
        <f t="shared" si="1"/>
        <v>191.77840920000003</v>
      </c>
      <c r="J35" s="35">
        <f t="shared" si="0"/>
        <v>31.728</v>
      </c>
      <c r="K35" s="31">
        <f t="shared" si="2"/>
        <v>2466.108</v>
      </c>
    </row>
    <row r="36" spans="1:11" s="10" customFormat="1" ht="36" customHeight="1">
      <c r="A36" s="65"/>
      <c r="B36" s="76"/>
      <c r="C36" s="77"/>
      <c r="D36" s="2" t="s">
        <v>98</v>
      </c>
      <c r="E36" s="72"/>
      <c r="F36" s="50">
        <f t="shared" si="3"/>
        <v>161.949439</v>
      </c>
      <c r="G36" s="31">
        <v>23.9</v>
      </c>
      <c r="H36" s="31">
        <v>2127.11</v>
      </c>
      <c r="I36" s="50">
        <f t="shared" si="1"/>
        <v>194.3393268</v>
      </c>
      <c r="J36" s="35">
        <f t="shared" si="0"/>
        <v>28.679999999999996</v>
      </c>
      <c r="K36" s="31">
        <f t="shared" si="2"/>
        <v>2552.532</v>
      </c>
    </row>
    <row r="37" spans="1:11" s="10" customFormat="1" ht="34.5" customHeight="1">
      <c r="A37" s="64">
        <v>16</v>
      </c>
      <c r="B37" s="74" t="s">
        <v>27</v>
      </c>
      <c r="C37" s="75"/>
      <c r="D37" s="2" t="s">
        <v>97</v>
      </c>
      <c r="E37" s="71">
        <v>0.0649</v>
      </c>
      <c r="F37" s="50">
        <f t="shared" si="3"/>
        <v>135.794025</v>
      </c>
      <c r="G37" s="4">
        <v>24.02</v>
      </c>
      <c r="H37" s="31">
        <v>1722.25</v>
      </c>
      <c r="I37" s="50">
        <f t="shared" si="1"/>
        <v>162.95283</v>
      </c>
      <c r="J37" s="35">
        <f t="shared" si="0"/>
        <v>28.823999999999998</v>
      </c>
      <c r="K37" s="31">
        <f t="shared" si="2"/>
        <v>2066.7</v>
      </c>
    </row>
    <row r="38" spans="1:11" s="10" customFormat="1" ht="34.5" customHeight="1">
      <c r="A38" s="65"/>
      <c r="B38" s="76"/>
      <c r="C38" s="77"/>
      <c r="D38" s="2" t="s">
        <v>98</v>
      </c>
      <c r="E38" s="72"/>
      <c r="F38" s="50">
        <f t="shared" si="3"/>
        <v>137.100527</v>
      </c>
      <c r="G38" s="31">
        <v>23.9</v>
      </c>
      <c r="H38" s="31">
        <v>1744.23</v>
      </c>
      <c r="I38" s="50">
        <f t="shared" si="1"/>
        <v>164.52063239999998</v>
      </c>
      <c r="J38" s="35">
        <f t="shared" si="0"/>
        <v>28.679999999999996</v>
      </c>
      <c r="K38" s="31">
        <f t="shared" si="2"/>
        <v>2093.076</v>
      </c>
    </row>
    <row r="39" spans="1:11" s="10" customFormat="1" ht="33.75" customHeight="1">
      <c r="A39" s="64">
        <v>17</v>
      </c>
      <c r="B39" s="67" t="s">
        <v>96</v>
      </c>
      <c r="C39" s="78"/>
      <c r="D39" s="2" t="s">
        <v>97</v>
      </c>
      <c r="E39" s="71">
        <v>0.0649</v>
      </c>
      <c r="F39" s="50">
        <f t="shared" si="3"/>
        <v>174.49534100000002</v>
      </c>
      <c r="G39" s="4">
        <v>41.12</v>
      </c>
      <c r="H39" s="31">
        <v>2055.09</v>
      </c>
      <c r="I39" s="50">
        <f t="shared" si="1"/>
        <v>209.3944092</v>
      </c>
      <c r="J39" s="35">
        <f t="shared" si="0"/>
        <v>49.343999999999994</v>
      </c>
      <c r="K39" s="31">
        <f t="shared" si="2"/>
        <v>2466.108</v>
      </c>
    </row>
    <row r="40" spans="1:11" s="10" customFormat="1" ht="35.25" customHeight="1">
      <c r="A40" s="65"/>
      <c r="B40" s="79"/>
      <c r="C40" s="80"/>
      <c r="D40" s="2" t="s">
        <v>98</v>
      </c>
      <c r="E40" s="72"/>
      <c r="F40" s="50">
        <f t="shared" si="3"/>
        <v>161.949439</v>
      </c>
      <c r="G40" s="31">
        <v>23.9</v>
      </c>
      <c r="H40" s="31">
        <v>2127.11</v>
      </c>
      <c r="I40" s="50">
        <f t="shared" si="1"/>
        <v>194.3393268</v>
      </c>
      <c r="J40" s="35">
        <f t="shared" si="0"/>
        <v>28.679999999999996</v>
      </c>
      <c r="K40" s="31">
        <f t="shared" si="2"/>
        <v>2552.532</v>
      </c>
    </row>
    <row r="41" spans="1:11" s="10" customFormat="1" ht="35.25" customHeight="1">
      <c r="A41" s="64">
        <v>18</v>
      </c>
      <c r="B41" s="67" t="s">
        <v>131</v>
      </c>
      <c r="C41" s="68"/>
      <c r="D41" s="2" t="s">
        <v>97</v>
      </c>
      <c r="E41" s="62">
        <v>0.05</v>
      </c>
      <c r="F41" s="50">
        <f t="shared" si="3"/>
        <v>134.587873</v>
      </c>
      <c r="G41" s="31">
        <v>19.6</v>
      </c>
      <c r="H41" s="31">
        <v>1771.77</v>
      </c>
      <c r="I41" s="50">
        <f t="shared" si="1"/>
        <v>161.5054476</v>
      </c>
      <c r="J41" s="35">
        <f t="shared" si="0"/>
        <v>23.52</v>
      </c>
      <c r="K41" s="31">
        <f t="shared" si="2"/>
        <v>2126.124</v>
      </c>
    </row>
    <row r="42" spans="1:11" s="10" customFormat="1" ht="35.25" customHeight="1">
      <c r="A42" s="65"/>
      <c r="B42" s="69"/>
      <c r="C42" s="70"/>
      <c r="D42" s="2" t="s">
        <v>98</v>
      </c>
      <c r="E42" s="63"/>
      <c r="F42" s="50">
        <f t="shared" si="3"/>
        <v>134.78767299999998</v>
      </c>
      <c r="G42" s="31">
        <v>19.67</v>
      </c>
      <c r="H42" s="31">
        <v>1773.77</v>
      </c>
      <c r="I42" s="50">
        <f t="shared" si="1"/>
        <v>161.7452076</v>
      </c>
      <c r="J42" s="35">
        <f t="shared" si="0"/>
        <v>23.604000000000003</v>
      </c>
      <c r="K42" s="31">
        <f t="shared" si="2"/>
        <v>2128.524</v>
      </c>
    </row>
    <row r="43" spans="1:11" s="10" customFormat="1" ht="31.5" customHeight="1">
      <c r="A43" s="64">
        <v>19</v>
      </c>
      <c r="B43" s="74" t="s">
        <v>50</v>
      </c>
      <c r="C43" s="75"/>
      <c r="D43" s="2" t="s">
        <v>97</v>
      </c>
      <c r="E43" s="71">
        <v>0.0554</v>
      </c>
      <c r="F43" s="50">
        <f>H43*0.0554+G43</f>
        <v>111.00074199999999</v>
      </c>
      <c r="G43" s="4">
        <v>21.24</v>
      </c>
      <c r="H43" s="31">
        <v>1620.23</v>
      </c>
      <c r="I43" s="50">
        <f t="shared" si="1"/>
        <v>133.2008904</v>
      </c>
      <c r="J43" s="35">
        <f t="shared" si="0"/>
        <v>25.487999999999996</v>
      </c>
      <c r="K43" s="31">
        <f t="shared" si="2"/>
        <v>1944.2759999999998</v>
      </c>
    </row>
    <row r="44" spans="1:11" s="10" customFormat="1" ht="22.5" customHeight="1">
      <c r="A44" s="81"/>
      <c r="B44" s="82"/>
      <c r="C44" s="83"/>
      <c r="D44" s="2" t="s">
        <v>98</v>
      </c>
      <c r="E44" s="72"/>
      <c r="F44" s="50">
        <f>H44*0.0554+G44</f>
        <v>116.715498</v>
      </c>
      <c r="G44" s="31">
        <v>23.9</v>
      </c>
      <c r="H44" s="31">
        <v>1675.37</v>
      </c>
      <c r="I44" s="50">
        <f t="shared" si="1"/>
        <v>140.05859759999998</v>
      </c>
      <c r="J44" s="35">
        <f t="shared" si="0"/>
        <v>28.679999999999996</v>
      </c>
      <c r="K44" s="31">
        <f t="shared" si="2"/>
        <v>2010.4439999999997</v>
      </c>
    </row>
    <row r="45" spans="1:11" s="10" customFormat="1" ht="27" customHeight="1">
      <c r="A45" s="81"/>
      <c r="B45" s="82"/>
      <c r="C45" s="83"/>
      <c r="D45" s="2" t="s">
        <v>97</v>
      </c>
      <c r="E45" s="71">
        <v>0.0511</v>
      </c>
      <c r="F45" s="50">
        <f>H45*0.0511+G45</f>
        <v>104.03375299999999</v>
      </c>
      <c r="G45" s="4">
        <v>21.24</v>
      </c>
      <c r="H45" s="31">
        <v>1620.23</v>
      </c>
      <c r="I45" s="50">
        <f t="shared" si="1"/>
        <v>124.84050359999998</v>
      </c>
      <c r="J45" s="35">
        <f>G45*1.2</f>
        <v>25.487999999999996</v>
      </c>
      <c r="K45" s="31">
        <f>H45*1.2</f>
        <v>1944.2759999999998</v>
      </c>
    </row>
    <row r="46" spans="1:11" s="10" customFormat="1" ht="27" customHeight="1">
      <c r="A46" s="65"/>
      <c r="B46" s="76"/>
      <c r="C46" s="77"/>
      <c r="D46" s="2" t="s">
        <v>98</v>
      </c>
      <c r="E46" s="72"/>
      <c r="F46" s="50">
        <f>H46*0.0511+G46</f>
        <v>109.51140699999999</v>
      </c>
      <c r="G46" s="31">
        <v>23.9</v>
      </c>
      <c r="H46" s="31">
        <v>1675.37</v>
      </c>
      <c r="I46" s="50">
        <f t="shared" si="1"/>
        <v>131.41368839999998</v>
      </c>
      <c r="J46" s="35">
        <f>G46*1.2</f>
        <v>28.679999999999996</v>
      </c>
      <c r="K46" s="31">
        <f>H46*1.2</f>
        <v>2010.4439999999997</v>
      </c>
    </row>
    <row r="47" spans="1:11" s="10" customFormat="1" ht="27" customHeight="1">
      <c r="A47" s="64">
        <v>20</v>
      </c>
      <c r="B47" s="74" t="s">
        <v>153</v>
      </c>
      <c r="C47" s="75"/>
      <c r="D47" s="2" t="s">
        <v>97</v>
      </c>
      <c r="E47" s="71">
        <v>0.0649</v>
      </c>
      <c r="F47" s="50">
        <f aca="true" t="shared" si="4" ref="F47:F58">H47*0.0649+G47</f>
        <v>141.023049</v>
      </c>
      <c r="G47" s="4">
        <v>25.76</v>
      </c>
      <c r="H47" s="31">
        <v>1776.01</v>
      </c>
      <c r="I47" s="50">
        <f t="shared" si="1"/>
        <v>169.22765879999997</v>
      </c>
      <c r="J47" s="35">
        <f t="shared" si="0"/>
        <v>30.912</v>
      </c>
      <c r="K47" s="31">
        <f t="shared" si="2"/>
        <v>2131.212</v>
      </c>
    </row>
    <row r="48" spans="1:11" s="10" customFormat="1" ht="27" customHeight="1">
      <c r="A48" s="65"/>
      <c r="B48" s="76"/>
      <c r="C48" s="77"/>
      <c r="D48" s="2" t="s">
        <v>98</v>
      </c>
      <c r="E48" s="72"/>
      <c r="F48" s="50">
        <f t="shared" si="4"/>
        <v>143.543799</v>
      </c>
      <c r="G48" s="31">
        <v>23.9</v>
      </c>
      <c r="H48" s="31">
        <v>1843.51</v>
      </c>
      <c r="I48" s="50">
        <f t="shared" si="1"/>
        <v>172.2525588</v>
      </c>
      <c r="J48" s="35">
        <f t="shared" si="0"/>
        <v>28.679999999999996</v>
      </c>
      <c r="K48" s="31">
        <f t="shared" si="2"/>
        <v>2212.212</v>
      </c>
    </row>
    <row r="49" spans="1:11" s="10" customFormat="1" ht="27" customHeight="1">
      <c r="A49" s="64">
        <v>21</v>
      </c>
      <c r="B49" s="74" t="s">
        <v>126</v>
      </c>
      <c r="C49" s="75"/>
      <c r="D49" s="2" t="s">
        <v>97</v>
      </c>
      <c r="E49" s="71">
        <v>0.0649</v>
      </c>
      <c r="F49" s="50">
        <f t="shared" si="4"/>
        <v>159.135341</v>
      </c>
      <c r="G49" s="4">
        <v>25.76</v>
      </c>
      <c r="H49" s="31">
        <v>2055.09</v>
      </c>
      <c r="I49" s="50">
        <f t="shared" si="1"/>
        <v>190.9624092</v>
      </c>
      <c r="J49" s="35">
        <f t="shared" si="0"/>
        <v>30.912</v>
      </c>
      <c r="K49" s="31">
        <f t="shared" si="2"/>
        <v>2466.108</v>
      </c>
    </row>
    <row r="50" spans="1:11" s="10" customFormat="1" ht="27" customHeight="1">
      <c r="A50" s="65"/>
      <c r="B50" s="76"/>
      <c r="C50" s="77"/>
      <c r="D50" s="2" t="s">
        <v>98</v>
      </c>
      <c r="E50" s="72"/>
      <c r="F50" s="50">
        <f t="shared" si="4"/>
        <v>161.949439</v>
      </c>
      <c r="G50" s="31">
        <v>23.9</v>
      </c>
      <c r="H50" s="31">
        <v>2127.11</v>
      </c>
      <c r="I50" s="50">
        <f t="shared" si="1"/>
        <v>194.3393268</v>
      </c>
      <c r="J50" s="35">
        <f t="shared" si="0"/>
        <v>28.679999999999996</v>
      </c>
      <c r="K50" s="31">
        <f t="shared" si="2"/>
        <v>2552.532</v>
      </c>
    </row>
    <row r="51" spans="1:11" s="10" customFormat="1" ht="27" customHeight="1">
      <c r="A51" s="64">
        <v>22</v>
      </c>
      <c r="B51" s="74" t="s">
        <v>127</v>
      </c>
      <c r="C51" s="75"/>
      <c r="D51" s="2" t="s">
        <v>97</v>
      </c>
      <c r="E51" s="71">
        <v>0.0649</v>
      </c>
      <c r="F51" s="50">
        <f t="shared" si="4"/>
        <v>162.485341</v>
      </c>
      <c r="G51" s="4">
        <v>29.11</v>
      </c>
      <c r="H51" s="31">
        <v>2055.09</v>
      </c>
      <c r="I51" s="50">
        <f t="shared" si="1"/>
        <v>194.9824092</v>
      </c>
      <c r="J51" s="35">
        <f t="shared" si="0"/>
        <v>34.931999999999995</v>
      </c>
      <c r="K51" s="31">
        <f t="shared" si="2"/>
        <v>2466.108</v>
      </c>
    </row>
    <row r="52" spans="1:11" s="10" customFormat="1" ht="27" customHeight="1">
      <c r="A52" s="65"/>
      <c r="B52" s="76"/>
      <c r="C52" s="77"/>
      <c r="D52" s="2" t="s">
        <v>98</v>
      </c>
      <c r="E52" s="72"/>
      <c r="F52" s="50">
        <f t="shared" si="4"/>
        <v>167.829439</v>
      </c>
      <c r="G52" s="4">
        <v>29.78</v>
      </c>
      <c r="H52" s="31">
        <v>2127.11</v>
      </c>
      <c r="I52" s="50">
        <f t="shared" si="1"/>
        <v>201.3953268</v>
      </c>
      <c r="J52" s="35">
        <f t="shared" si="0"/>
        <v>35.736</v>
      </c>
      <c r="K52" s="31">
        <f t="shared" si="2"/>
        <v>2552.532</v>
      </c>
    </row>
    <row r="53" spans="1:11" s="10" customFormat="1" ht="27" customHeight="1">
      <c r="A53" s="64">
        <v>23</v>
      </c>
      <c r="B53" s="74" t="s">
        <v>59</v>
      </c>
      <c r="C53" s="75"/>
      <c r="D53" s="2" t="s">
        <v>97</v>
      </c>
      <c r="E53" s="71">
        <v>0.0649</v>
      </c>
      <c r="F53" s="50">
        <f t="shared" si="4"/>
        <v>165.11534100000003</v>
      </c>
      <c r="G53" s="31">
        <v>31.74</v>
      </c>
      <c r="H53" s="31">
        <v>2055.09</v>
      </c>
      <c r="I53" s="50">
        <f t="shared" si="1"/>
        <v>198.13840920000004</v>
      </c>
      <c r="J53" s="35">
        <f t="shared" si="0"/>
        <v>38.087999999999994</v>
      </c>
      <c r="K53" s="31">
        <f t="shared" si="2"/>
        <v>2466.108</v>
      </c>
    </row>
    <row r="54" spans="1:11" s="10" customFormat="1" ht="27" customHeight="1">
      <c r="A54" s="65"/>
      <c r="B54" s="76"/>
      <c r="C54" s="77"/>
      <c r="D54" s="2" t="s">
        <v>98</v>
      </c>
      <c r="E54" s="72"/>
      <c r="F54" s="50">
        <f t="shared" si="4"/>
        <v>167.829439</v>
      </c>
      <c r="G54" s="31">
        <v>29.78</v>
      </c>
      <c r="H54" s="31">
        <v>2127.11</v>
      </c>
      <c r="I54" s="50">
        <f t="shared" si="1"/>
        <v>201.3953268</v>
      </c>
      <c r="J54" s="35">
        <f t="shared" si="0"/>
        <v>35.736</v>
      </c>
      <c r="K54" s="31">
        <f t="shared" si="2"/>
        <v>2552.532</v>
      </c>
    </row>
    <row r="55" spans="1:11" s="10" customFormat="1" ht="27" customHeight="1">
      <c r="A55" s="64">
        <v>24</v>
      </c>
      <c r="B55" s="74" t="s">
        <v>61</v>
      </c>
      <c r="C55" s="75"/>
      <c r="D55" s="2" t="s">
        <v>97</v>
      </c>
      <c r="E55" s="71">
        <v>0.0649</v>
      </c>
      <c r="F55" s="50">
        <f t="shared" si="4"/>
        <v>162.485341</v>
      </c>
      <c r="G55" s="4">
        <v>29.11</v>
      </c>
      <c r="H55" s="31">
        <v>2055.09</v>
      </c>
      <c r="I55" s="50">
        <f>K55*0.0649+J55</f>
        <v>194.9824092</v>
      </c>
      <c r="J55" s="35">
        <f t="shared" si="0"/>
        <v>34.931999999999995</v>
      </c>
      <c r="K55" s="31">
        <f t="shared" si="2"/>
        <v>2466.108</v>
      </c>
    </row>
    <row r="56" spans="1:11" s="10" customFormat="1" ht="27" customHeight="1">
      <c r="A56" s="65"/>
      <c r="B56" s="76"/>
      <c r="C56" s="77"/>
      <c r="D56" s="2" t="s">
        <v>98</v>
      </c>
      <c r="E56" s="72"/>
      <c r="F56" s="50">
        <f t="shared" si="4"/>
        <v>167.829439</v>
      </c>
      <c r="G56" s="4">
        <v>29.78</v>
      </c>
      <c r="H56" s="31">
        <v>2127.11</v>
      </c>
      <c r="I56" s="50">
        <f>K56*0.0649+J56</f>
        <v>201.3953268</v>
      </c>
      <c r="J56" s="35">
        <f t="shared" si="0"/>
        <v>35.736</v>
      </c>
      <c r="K56" s="31">
        <f t="shared" si="2"/>
        <v>2552.532</v>
      </c>
    </row>
    <row r="57" spans="1:11" s="10" customFormat="1" ht="27" customHeight="1">
      <c r="A57" s="64">
        <v>25</v>
      </c>
      <c r="B57" s="74" t="s">
        <v>62</v>
      </c>
      <c r="C57" s="75"/>
      <c r="D57" s="2" t="s">
        <v>97</v>
      </c>
      <c r="E57" s="71">
        <v>0.0649</v>
      </c>
      <c r="F57" s="50">
        <f t="shared" si="4"/>
        <v>132.62304899999998</v>
      </c>
      <c r="G57" s="4">
        <v>17.36</v>
      </c>
      <c r="H57" s="31">
        <v>1776.01</v>
      </c>
      <c r="I57" s="50">
        <f t="shared" si="1"/>
        <v>159.14765879999996</v>
      </c>
      <c r="J57" s="35">
        <f t="shared" si="0"/>
        <v>20.831999999999997</v>
      </c>
      <c r="K57" s="31">
        <f t="shared" si="2"/>
        <v>2131.212</v>
      </c>
    </row>
    <row r="58" spans="1:11" s="10" customFormat="1" ht="27" customHeight="1">
      <c r="A58" s="65"/>
      <c r="B58" s="76"/>
      <c r="C58" s="77"/>
      <c r="D58" s="2" t="s">
        <v>98</v>
      </c>
      <c r="E58" s="72"/>
      <c r="F58" s="50">
        <f t="shared" si="4"/>
        <v>138.043799</v>
      </c>
      <c r="G58" s="31">
        <v>18.4</v>
      </c>
      <c r="H58" s="31">
        <v>1843.51</v>
      </c>
      <c r="I58" s="50">
        <f t="shared" si="1"/>
        <v>165.6525588</v>
      </c>
      <c r="J58" s="35">
        <f t="shared" si="0"/>
        <v>22.08</v>
      </c>
      <c r="K58" s="31">
        <f t="shared" si="2"/>
        <v>2212.212</v>
      </c>
    </row>
    <row r="59" spans="1:11" s="10" customFormat="1" ht="58.5" customHeight="1">
      <c r="A59" s="9" t="s">
        <v>22</v>
      </c>
      <c r="B59" s="86" t="s">
        <v>21</v>
      </c>
      <c r="C59" s="86"/>
      <c r="D59" s="86"/>
      <c r="E59" s="86"/>
      <c r="F59" s="86"/>
      <c r="G59" s="86"/>
      <c r="H59" s="86"/>
      <c r="I59" s="12"/>
      <c r="J59" s="12"/>
      <c r="K59" s="12"/>
    </row>
    <row r="60" spans="1:11" s="10" customFormat="1" ht="48" customHeight="1">
      <c r="A60" s="33"/>
      <c r="B60" s="33"/>
      <c r="C60" s="33"/>
      <c r="D60" s="32"/>
      <c r="E60" s="32"/>
      <c r="F60" s="12"/>
      <c r="G60" s="12"/>
      <c r="H60" s="12"/>
      <c r="I60" s="12"/>
      <c r="J60" s="12"/>
      <c r="K60" s="12"/>
    </row>
    <row r="61" spans="1:11" s="10" customFormat="1" ht="63" customHeight="1">
      <c r="A61"/>
      <c r="B61"/>
      <c r="C61"/>
      <c r="D61" s="32"/>
      <c r="E61" s="32"/>
      <c r="F61" s="12"/>
      <c r="G61" s="12"/>
      <c r="H61" s="12"/>
      <c r="I61" s="12"/>
      <c r="J61" s="12"/>
      <c r="K61" s="12"/>
    </row>
    <row r="62" spans="1:11" s="10" customFormat="1" ht="63" customHeight="1">
      <c r="A62"/>
      <c r="B62"/>
      <c r="C62"/>
      <c r="D62" s="32"/>
      <c r="E62" s="32"/>
      <c r="F62" s="12"/>
      <c r="G62" s="12"/>
      <c r="H62" s="12"/>
      <c r="I62" s="12"/>
      <c r="J62" s="12"/>
      <c r="K62" s="12"/>
    </row>
    <row r="63" spans="1:11" s="10" customFormat="1" ht="24" customHeight="1">
      <c r="A63"/>
      <c r="B63"/>
      <c r="C63"/>
      <c r="D63" s="32"/>
      <c r="E63" s="32"/>
      <c r="F63" s="12"/>
      <c r="G63" s="12"/>
      <c r="H63" s="12"/>
      <c r="I63" s="12"/>
      <c r="J63" s="12"/>
      <c r="K63" s="12"/>
    </row>
    <row r="64" spans="1:11" s="10" customFormat="1" ht="27" customHeight="1">
      <c r="A64"/>
      <c r="B64"/>
      <c r="C64"/>
      <c r="D64" s="32"/>
      <c r="E64" s="32"/>
      <c r="F64" s="12"/>
      <c r="G64" s="12"/>
      <c r="H64" s="12"/>
      <c r="I64" s="12"/>
      <c r="J64" s="12"/>
      <c r="K64" s="12"/>
    </row>
    <row r="65" spans="1:11" s="10" customFormat="1" ht="23.25" customHeight="1">
      <c r="A65"/>
      <c r="B65"/>
      <c r="C65"/>
      <c r="D65" s="32"/>
      <c r="E65" s="32"/>
      <c r="F65" s="12"/>
      <c r="G65" s="12"/>
      <c r="H65" s="12"/>
      <c r="I65" s="12"/>
      <c r="J65" s="12"/>
      <c r="K65" s="12"/>
    </row>
    <row r="66" spans="1:11" s="10" customFormat="1" ht="24" customHeight="1">
      <c r="A66"/>
      <c r="B66"/>
      <c r="C66"/>
      <c r="D66" s="32"/>
      <c r="E66" s="32"/>
      <c r="F66" s="12"/>
      <c r="G66" s="12"/>
      <c r="H66" s="12"/>
      <c r="I66" s="12"/>
      <c r="J66" s="12"/>
      <c r="K66" s="12"/>
    </row>
    <row r="67" spans="1:11" s="10" customFormat="1" ht="24.75" customHeight="1">
      <c r="A67"/>
      <c r="B67"/>
      <c r="C67"/>
      <c r="D67" s="32"/>
      <c r="E67" s="32"/>
      <c r="F67" s="12"/>
      <c r="G67" s="12"/>
      <c r="H67" s="12"/>
      <c r="I67" s="12"/>
      <c r="J67" s="12"/>
      <c r="K67" s="37"/>
    </row>
    <row r="68" spans="1:11" s="10" customFormat="1" ht="24.75" customHeight="1">
      <c r="A68"/>
      <c r="B68"/>
      <c r="C68"/>
      <c r="D68" s="32"/>
      <c r="E68" s="32"/>
      <c r="F68" s="12"/>
      <c r="G68" s="12"/>
      <c r="H68" s="12"/>
      <c r="I68" s="12"/>
      <c r="J68" s="12"/>
      <c r="K68" s="12"/>
    </row>
    <row r="69" spans="1:11" s="10" customFormat="1" ht="24.75" customHeight="1">
      <c r="A69"/>
      <c r="B69"/>
      <c r="C69"/>
      <c r="D69" s="32"/>
      <c r="E69" s="32"/>
      <c r="F69" s="12"/>
      <c r="G69" s="12"/>
      <c r="H69" s="12"/>
      <c r="I69" s="12"/>
      <c r="J69" s="12"/>
      <c r="K69" s="12"/>
    </row>
    <row r="70" spans="1:11" s="10" customFormat="1" ht="24.75" customHeight="1">
      <c r="A70"/>
      <c r="B70"/>
      <c r="C70"/>
      <c r="D70" s="32"/>
      <c r="E70" s="32"/>
      <c r="F70" s="12"/>
      <c r="G70" s="12"/>
      <c r="H70" s="12"/>
      <c r="I70" s="12"/>
      <c r="J70" s="12"/>
      <c r="K70" s="12"/>
    </row>
    <row r="71" spans="1:11" s="10" customFormat="1" ht="24.75" customHeight="1">
      <c r="A71"/>
      <c r="B71"/>
      <c r="C71"/>
      <c r="D71" s="32"/>
      <c r="E71" s="32"/>
      <c r="F71" s="12"/>
      <c r="G71" s="12"/>
      <c r="H71" s="12"/>
      <c r="I71" s="12"/>
      <c r="J71" s="12"/>
      <c r="K71" s="12"/>
    </row>
    <row r="72" spans="1:11" s="10" customFormat="1" ht="24.75" customHeight="1">
      <c r="A72"/>
      <c r="B72"/>
      <c r="C72"/>
      <c r="D72" s="32"/>
      <c r="E72" s="32"/>
      <c r="F72" s="12"/>
      <c r="G72" s="12"/>
      <c r="H72" s="12"/>
      <c r="I72" s="12"/>
      <c r="J72" s="12"/>
      <c r="K72" s="12"/>
    </row>
    <row r="73" spans="1:11" s="10" customFormat="1" ht="24.75" customHeight="1">
      <c r="A73"/>
      <c r="B73"/>
      <c r="C73"/>
      <c r="D73" s="32"/>
      <c r="E73" s="32"/>
      <c r="F73" s="12"/>
      <c r="G73" s="12"/>
      <c r="H73" s="12"/>
      <c r="I73" s="12"/>
      <c r="J73" s="12"/>
      <c r="K73" s="12"/>
    </row>
    <row r="74" spans="1:11" s="10" customFormat="1" ht="24.75" customHeight="1">
      <c r="A74"/>
      <c r="B74"/>
      <c r="C74"/>
      <c r="D74" s="32"/>
      <c r="E74" s="32"/>
      <c r="F74" s="12"/>
      <c r="G74" s="12"/>
      <c r="H74" s="12"/>
      <c r="I74" s="12"/>
      <c r="J74" s="12"/>
      <c r="K74" s="12"/>
    </row>
    <row r="75" spans="1:11" s="10" customFormat="1" ht="24.75" customHeight="1">
      <c r="A75"/>
      <c r="B75"/>
      <c r="C75"/>
      <c r="D75" s="32"/>
      <c r="E75" s="32"/>
      <c r="F75" s="12"/>
      <c r="G75" s="12"/>
      <c r="H75" s="12"/>
      <c r="I75" s="12"/>
      <c r="J75" s="12"/>
      <c r="K75" s="12"/>
    </row>
    <row r="76" spans="1:11" s="10" customFormat="1" ht="32.25" customHeight="1">
      <c r="A76"/>
      <c r="B76"/>
      <c r="C76"/>
      <c r="D76" s="32"/>
      <c r="E76" s="32"/>
      <c r="F76" s="12"/>
      <c r="G76" s="12"/>
      <c r="H76" s="12"/>
      <c r="I76" s="12"/>
      <c r="J76" s="12"/>
      <c r="K76" s="12"/>
    </row>
    <row r="77" spans="1:11" s="10" customFormat="1" ht="39.75" customHeight="1">
      <c r="A77"/>
      <c r="B77"/>
      <c r="C77"/>
      <c r="D77" s="32"/>
      <c r="E77" s="32"/>
      <c r="F77" s="12"/>
      <c r="G77" s="12"/>
      <c r="H77" s="12"/>
      <c r="I77" s="12"/>
      <c r="J77" s="12"/>
      <c r="K77" s="12"/>
    </row>
    <row r="78" spans="1:11" s="10" customFormat="1" ht="39.75" customHeight="1">
      <c r="A78"/>
      <c r="B78"/>
      <c r="C78"/>
      <c r="D78" s="32"/>
      <c r="E78" s="32"/>
      <c r="F78" s="12"/>
      <c r="G78" s="12"/>
      <c r="H78" s="12"/>
      <c r="I78" s="12"/>
      <c r="J78" s="12"/>
      <c r="K78" s="12"/>
    </row>
    <row r="79" spans="1:11" s="10" customFormat="1" ht="43.5" customHeight="1">
      <c r="A79"/>
      <c r="B79"/>
      <c r="C79"/>
      <c r="D79" s="32"/>
      <c r="E79" s="32"/>
      <c r="F79" s="12"/>
      <c r="G79" s="12"/>
      <c r="H79" s="12"/>
      <c r="I79" s="12"/>
      <c r="J79" s="12"/>
      <c r="K79" s="12"/>
    </row>
    <row r="80" spans="1:11" s="10" customFormat="1" ht="39" customHeight="1">
      <c r="A80"/>
      <c r="B80"/>
      <c r="C80"/>
      <c r="D80" s="32"/>
      <c r="E80" s="32"/>
      <c r="F80" s="12"/>
      <c r="G80" s="12"/>
      <c r="H80" s="12"/>
      <c r="I80" s="12"/>
      <c r="J80" s="12"/>
      <c r="K80" s="12"/>
    </row>
    <row r="81" spans="1:11" s="10" customFormat="1" ht="71.25" customHeight="1">
      <c r="A81"/>
      <c r="B81"/>
      <c r="C81"/>
      <c r="D81" s="32"/>
      <c r="E81" s="32"/>
      <c r="F81" s="12"/>
      <c r="G81" s="12"/>
      <c r="H81" s="12"/>
      <c r="I81" s="12"/>
      <c r="J81" s="12"/>
      <c r="K81" s="12"/>
    </row>
    <row r="82" spans="1:11" s="10" customFormat="1" ht="45.75" customHeight="1">
      <c r="A82"/>
      <c r="B82"/>
      <c r="C82"/>
      <c r="D82" s="36"/>
      <c r="E82" s="36"/>
      <c r="F82" s="12"/>
      <c r="G82" s="12"/>
      <c r="H82" s="12"/>
      <c r="I82" s="12"/>
      <c r="J82" s="12"/>
      <c r="K82" s="12" t="s">
        <v>20</v>
      </c>
    </row>
    <row r="83" spans="1:11" s="10" customFormat="1" ht="45.75" customHeight="1">
      <c r="A83"/>
      <c r="B83"/>
      <c r="C83"/>
      <c r="D83" s="7"/>
      <c r="E83" s="7"/>
      <c r="F83" s="12"/>
      <c r="G83" s="12"/>
      <c r="H83" s="12"/>
      <c r="I83" s="12"/>
      <c r="J83" s="12"/>
      <c r="K83" s="12"/>
    </row>
    <row r="84" spans="1:11" s="10" customFormat="1" ht="73.5" customHeight="1">
      <c r="A84"/>
      <c r="B84"/>
      <c r="C84"/>
      <c r="D84" s="7"/>
      <c r="E84" s="7"/>
      <c r="F84" s="12"/>
      <c r="G84" s="12"/>
      <c r="H84" s="12"/>
      <c r="I84" s="12"/>
      <c r="J84" s="12"/>
      <c r="K84" s="12"/>
    </row>
    <row r="85" spans="1:11" s="10" customFormat="1" ht="30" customHeight="1">
      <c r="A85"/>
      <c r="B85"/>
      <c r="C85"/>
      <c r="D85" s="7"/>
      <c r="E85" s="7"/>
      <c r="F85" s="12"/>
      <c r="G85" s="12"/>
      <c r="H85" s="12"/>
      <c r="I85" s="12"/>
      <c r="J85" s="12"/>
      <c r="K85" s="12"/>
    </row>
    <row r="86" spans="1:11" s="10" customFormat="1" ht="30" customHeight="1">
      <c r="A86"/>
      <c r="B86"/>
      <c r="C86"/>
      <c r="D86" s="7"/>
      <c r="E86" s="7"/>
      <c r="F86" s="12"/>
      <c r="G86" s="12"/>
      <c r="H86" s="12"/>
      <c r="I86" s="12"/>
      <c r="J86" s="12"/>
      <c r="K86" s="12"/>
    </row>
    <row r="87" spans="1:11" s="10" customFormat="1" ht="30.75" customHeight="1">
      <c r="A87"/>
      <c r="B87"/>
      <c r="C87"/>
      <c r="D87" s="7"/>
      <c r="E87" s="7"/>
      <c r="F87" s="12"/>
      <c r="G87" s="12"/>
      <c r="H87" s="12"/>
      <c r="I87" s="12"/>
      <c r="J87" s="12"/>
      <c r="K87" s="12"/>
    </row>
    <row r="88" spans="1:11" s="10" customFormat="1" ht="30.75" customHeight="1">
      <c r="A88"/>
      <c r="B88"/>
      <c r="C88"/>
      <c r="D88" s="7"/>
      <c r="E88" s="7"/>
      <c r="F88" s="12"/>
      <c r="G88" s="12"/>
      <c r="H88" s="12"/>
      <c r="I88" s="12"/>
      <c r="J88" s="12"/>
      <c r="K88" s="12"/>
    </row>
    <row r="89" spans="1:11" s="10" customFormat="1" ht="49.5" customHeight="1">
      <c r="A89"/>
      <c r="B89"/>
      <c r="C89"/>
      <c r="D89" s="8"/>
      <c r="E89" s="8"/>
      <c r="F89" s="12"/>
      <c r="G89" s="12"/>
      <c r="H89" s="12"/>
      <c r="I89" s="12"/>
      <c r="J89" s="12"/>
      <c r="K89" s="12"/>
    </row>
    <row r="90" spans="1:11" s="10" customFormat="1" ht="68.25" customHeight="1">
      <c r="A90"/>
      <c r="B90"/>
      <c r="C90"/>
      <c r="D90" s="33"/>
      <c r="E90" s="33"/>
      <c r="F90" s="12"/>
      <c r="G90" s="12"/>
      <c r="H90" s="12"/>
      <c r="I90" s="12"/>
      <c r="J90" s="12"/>
      <c r="K90" s="12"/>
    </row>
    <row r="91" spans="1:11" s="10" customFormat="1" ht="35.25" customHeight="1">
      <c r="A91"/>
      <c r="B91"/>
      <c r="C91"/>
      <c r="D91"/>
      <c r="E91"/>
      <c r="F91" s="12"/>
      <c r="G91" s="12"/>
      <c r="H91" s="12"/>
      <c r="I91" s="12"/>
      <c r="J91" s="12"/>
      <c r="K91" s="12"/>
    </row>
    <row r="92" spans="1:11" s="10" customFormat="1" ht="22.5" customHeight="1">
      <c r="A92"/>
      <c r="B92"/>
      <c r="C92"/>
      <c r="D92"/>
      <c r="E92"/>
      <c r="F92" s="12"/>
      <c r="G92" s="12"/>
      <c r="H92" s="12"/>
      <c r="I92" s="12"/>
      <c r="J92" s="12"/>
      <c r="K92" s="12"/>
    </row>
    <row r="93" spans="1:11" s="10" customFormat="1" ht="31.5" customHeight="1">
      <c r="A93"/>
      <c r="B93"/>
      <c r="C93"/>
      <c r="D93"/>
      <c r="E93"/>
      <c r="F93" s="12"/>
      <c r="G93" s="12"/>
      <c r="H93" s="12"/>
      <c r="I93" s="12"/>
      <c r="J93" s="12"/>
      <c r="K93" s="12"/>
    </row>
    <row r="94" spans="1:11" s="10" customFormat="1" ht="27.75" customHeight="1">
      <c r="A94"/>
      <c r="B94"/>
      <c r="C94"/>
      <c r="D94"/>
      <c r="E94"/>
      <c r="F94" s="12"/>
      <c r="G94" s="12"/>
      <c r="H94" s="12"/>
      <c r="I94" s="12"/>
      <c r="J94" s="12"/>
      <c r="K94" s="12"/>
    </row>
    <row r="95" spans="1:11" s="10" customFormat="1" ht="55.5" customHeight="1">
      <c r="A95"/>
      <c r="B95"/>
      <c r="C95"/>
      <c r="D95"/>
      <c r="E95"/>
      <c r="F95" s="12"/>
      <c r="G95" s="12"/>
      <c r="H95" s="12"/>
      <c r="I95" s="12"/>
      <c r="J95" s="12"/>
      <c r="K95" s="12"/>
    </row>
    <row r="96" spans="1:11" s="10" customFormat="1" ht="75" customHeight="1">
      <c r="A96"/>
      <c r="B96"/>
      <c r="C96"/>
      <c r="D96"/>
      <c r="E96"/>
      <c r="F96" s="33"/>
      <c r="G96" s="12"/>
      <c r="H96" s="12"/>
      <c r="I96" s="12"/>
      <c r="J96" s="12"/>
      <c r="K96" s="12"/>
    </row>
    <row r="97" spans="1:11" s="10" customFormat="1" ht="65.25" customHeight="1">
      <c r="A97"/>
      <c r="B97"/>
      <c r="C97"/>
      <c r="D97"/>
      <c r="E97"/>
      <c r="F97" s="12"/>
      <c r="G97" s="12"/>
      <c r="H97" s="12"/>
      <c r="I97" s="12"/>
      <c r="J97" s="12"/>
      <c r="K97" s="12"/>
    </row>
    <row r="98" spans="1:11" s="10" customFormat="1" ht="51" customHeight="1">
      <c r="A98"/>
      <c r="B98"/>
      <c r="C98"/>
      <c r="D98"/>
      <c r="E98"/>
      <c r="F98" s="22"/>
      <c r="G98" s="85"/>
      <c r="H98" s="85"/>
      <c r="I98" s="85"/>
      <c r="J98" s="85"/>
      <c r="K98" s="85"/>
    </row>
    <row r="99" spans="1:12" s="10" customFormat="1" ht="58.5" customHeight="1">
      <c r="A99"/>
      <c r="B99"/>
      <c r="C99"/>
      <c r="D99"/>
      <c r="E99"/>
      <c r="F99" s="14"/>
      <c r="G99" s="84"/>
      <c r="H99" s="84"/>
      <c r="I99" s="84"/>
      <c r="J99" s="84"/>
      <c r="K99" s="84"/>
      <c r="L99" s="13"/>
    </row>
    <row r="100" spans="1:11" s="10" customFormat="1" ht="38.25" customHeight="1">
      <c r="A100"/>
      <c r="B100"/>
      <c r="C100"/>
      <c r="D100"/>
      <c r="E100"/>
      <c r="F100" s="15"/>
      <c r="G100" s="87"/>
      <c r="H100" s="87"/>
      <c r="I100" s="87"/>
      <c r="J100" s="87"/>
      <c r="K100" s="87"/>
    </row>
    <row r="101" spans="1:11" s="10" customFormat="1" ht="30" customHeight="1">
      <c r="A101"/>
      <c r="B101"/>
      <c r="C101"/>
      <c r="D101"/>
      <c r="E101"/>
      <c r="F101" s="15"/>
      <c r="G101" s="23"/>
      <c r="H101" s="23"/>
      <c r="I101" s="23"/>
      <c r="J101" s="23"/>
      <c r="K101" s="23"/>
    </row>
    <row r="102" spans="1:11" s="10" customFormat="1" ht="30" customHeight="1">
      <c r="A102"/>
      <c r="B102"/>
      <c r="C102"/>
      <c r="D102"/>
      <c r="E102"/>
      <c r="F102" s="15"/>
      <c r="G102" s="23"/>
      <c r="H102" s="23"/>
      <c r="I102" s="23"/>
      <c r="J102" s="23"/>
      <c r="K102" s="23"/>
    </row>
    <row r="103" spans="1:11" s="10" customFormat="1" ht="30" customHeight="1">
      <c r="A103"/>
      <c r="B103"/>
      <c r="C103"/>
      <c r="D103"/>
      <c r="E103"/>
      <c r="F103" s="15"/>
      <c r="G103" s="87"/>
      <c r="H103" s="87"/>
      <c r="I103" s="87"/>
      <c r="J103" s="87"/>
      <c r="K103" s="87"/>
    </row>
    <row r="104" spans="1:11" s="10" customFormat="1" ht="39.75" customHeight="1">
      <c r="A104"/>
      <c r="B104"/>
      <c r="C104"/>
      <c r="D104"/>
      <c r="E104"/>
      <c r="F104" s="15"/>
      <c r="G104" s="87" t="s">
        <v>3</v>
      </c>
      <c r="H104" s="87"/>
      <c r="I104" s="87"/>
      <c r="J104" s="87"/>
      <c r="K104" s="87"/>
    </row>
    <row r="105" spans="1:11" s="10" customFormat="1" ht="30" customHeight="1">
      <c r="A105"/>
      <c r="B105"/>
      <c r="C105"/>
      <c r="D105"/>
      <c r="E105"/>
      <c r="F105" s="15"/>
      <c r="G105" s="23"/>
      <c r="H105" s="23"/>
      <c r="I105" s="23"/>
      <c r="J105" s="23"/>
      <c r="K105" s="23"/>
    </row>
    <row r="106" spans="1:11" s="10" customFormat="1" ht="30" customHeight="1">
      <c r="A106"/>
      <c r="B106"/>
      <c r="C106"/>
      <c r="D106"/>
      <c r="E106"/>
      <c r="F106" s="15"/>
      <c r="G106" s="88"/>
      <c r="H106" s="88"/>
      <c r="I106" s="88"/>
      <c r="J106" s="88"/>
      <c r="K106" s="88"/>
    </row>
    <row r="107" spans="1:11" s="10" customFormat="1" ht="30" customHeight="1">
      <c r="A107"/>
      <c r="B107"/>
      <c r="C107"/>
      <c r="D107"/>
      <c r="E107"/>
      <c r="F107" s="15"/>
      <c r="G107" s="87"/>
      <c r="H107" s="87"/>
      <c r="I107" s="87"/>
      <c r="J107" s="87"/>
      <c r="K107" s="87"/>
    </row>
    <row r="108" spans="1:11" s="10" customFormat="1" ht="55.5" customHeight="1">
      <c r="A108"/>
      <c r="B108"/>
      <c r="C108"/>
      <c r="D108"/>
      <c r="E108"/>
      <c r="F108" s="15"/>
      <c r="G108" s="87"/>
      <c r="H108" s="87"/>
      <c r="I108" s="87"/>
      <c r="J108" s="87"/>
      <c r="K108" s="87"/>
    </row>
    <row r="109" spans="1:11" s="10" customFormat="1" ht="30" customHeight="1">
      <c r="A109"/>
      <c r="B109"/>
      <c r="C109"/>
      <c r="D109"/>
      <c r="E109"/>
      <c r="F109" s="15"/>
      <c r="G109" s="23"/>
      <c r="H109" s="23"/>
      <c r="I109" s="23"/>
      <c r="J109" s="23"/>
      <c r="K109" s="23"/>
    </row>
    <row r="110" spans="1:11" s="10" customFormat="1" ht="30" customHeight="1">
      <c r="A110"/>
      <c r="B110"/>
      <c r="C110"/>
      <c r="D110"/>
      <c r="E110"/>
      <c r="F110" s="15"/>
      <c r="G110" s="87"/>
      <c r="H110" s="87"/>
      <c r="I110" s="87"/>
      <c r="J110" s="87"/>
      <c r="K110" s="87"/>
    </row>
    <row r="111" spans="1:5" s="10" customFormat="1" ht="15" customHeight="1">
      <c r="A111"/>
      <c r="B111"/>
      <c r="C111"/>
      <c r="D111"/>
      <c r="E111"/>
    </row>
    <row r="112" spans="1:12" s="10" customFormat="1" ht="36.75" customHeight="1">
      <c r="A112"/>
      <c r="B112"/>
      <c r="C112"/>
      <c r="D112"/>
      <c r="E112"/>
      <c r="F112" s="18"/>
      <c r="G112" s="19"/>
      <c r="H112" s="19"/>
      <c r="I112" s="19"/>
      <c r="J112" s="19"/>
      <c r="K112" s="19"/>
      <c r="L112" s="15"/>
    </row>
    <row r="114" ht="66.75" customHeight="1"/>
  </sheetData>
  <sheetProtection/>
  <mergeCells count="99">
    <mergeCell ref="F2:F3"/>
    <mergeCell ref="G2:G3"/>
    <mergeCell ref="H2:H3"/>
    <mergeCell ref="I2:I3"/>
    <mergeCell ref="J2:J3"/>
    <mergeCell ref="E5:E6"/>
    <mergeCell ref="B4:C4"/>
    <mergeCell ref="E27:E28"/>
    <mergeCell ref="A2:A3"/>
    <mergeCell ref="B2:C3"/>
    <mergeCell ref="B13:C14"/>
    <mergeCell ref="E2:E3"/>
    <mergeCell ref="B7:C10"/>
    <mergeCell ref="A7:A10"/>
    <mergeCell ref="D2:D3"/>
    <mergeCell ref="E7:E8"/>
    <mergeCell ref="A21:A22"/>
    <mergeCell ref="A33:A34"/>
    <mergeCell ref="A53:A54"/>
    <mergeCell ref="B53:C54"/>
    <mergeCell ref="A5:A6"/>
    <mergeCell ref="B5:C6"/>
    <mergeCell ref="B49:C50"/>
    <mergeCell ref="A13:A14"/>
    <mergeCell ref="A47:A48"/>
    <mergeCell ref="B47:C48"/>
    <mergeCell ref="B25:C26"/>
    <mergeCell ref="A35:A36"/>
    <mergeCell ref="A31:A32"/>
    <mergeCell ref="B31:C32"/>
    <mergeCell ref="B27:C28"/>
    <mergeCell ref="B23:C24"/>
    <mergeCell ref="B55:C56"/>
    <mergeCell ref="B57:C58"/>
    <mergeCell ref="B51:C52"/>
    <mergeCell ref="B15:C16"/>
    <mergeCell ref="A37:A38"/>
    <mergeCell ref="A39:A40"/>
    <mergeCell ref="A17:A18"/>
    <mergeCell ref="B37:C38"/>
    <mergeCell ref="A55:A56"/>
    <mergeCell ref="A51:A52"/>
    <mergeCell ref="G110:K110"/>
    <mergeCell ref="G108:K108"/>
    <mergeCell ref="G106:K106"/>
    <mergeCell ref="G100:K100"/>
    <mergeCell ref="G104:K104"/>
    <mergeCell ref="G103:K103"/>
    <mergeCell ref="G107:K107"/>
    <mergeCell ref="G99:K99"/>
    <mergeCell ref="B21:C22"/>
    <mergeCell ref="B39:C40"/>
    <mergeCell ref="G98:K98"/>
    <mergeCell ref="E31:E32"/>
    <mergeCell ref="A49:A50"/>
    <mergeCell ref="E53:E54"/>
    <mergeCell ref="B59:H59"/>
    <mergeCell ref="E57:E58"/>
    <mergeCell ref="A57:A58"/>
    <mergeCell ref="A43:A46"/>
    <mergeCell ref="A27:A28"/>
    <mergeCell ref="E37:E38"/>
    <mergeCell ref="E39:E40"/>
    <mergeCell ref="B43:C46"/>
    <mergeCell ref="E43:E44"/>
    <mergeCell ref="E35:E36"/>
    <mergeCell ref="B29:C30"/>
    <mergeCell ref="A41:A42"/>
    <mergeCell ref="B41:C42"/>
    <mergeCell ref="E49:E50"/>
    <mergeCell ref="E33:E34"/>
    <mergeCell ref="E11:E12"/>
    <mergeCell ref="E45:E46"/>
    <mergeCell ref="E51:E52"/>
    <mergeCell ref="B19:C20"/>
    <mergeCell ref="B33:C34"/>
    <mergeCell ref="B35:C36"/>
    <mergeCell ref="E19:E20"/>
    <mergeCell ref="B17:C18"/>
    <mergeCell ref="E55:E56"/>
    <mergeCell ref="E21:E22"/>
    <mergeCell ref="E23:E24"/>
    <mergeCell ref="E25:E26"/>
    <mergeCell ref="A15:A16"/>
    <mergeCell ref="A29:A30"/>
    <mergeCell ref="E47:E48"/>
    <mergeCell ref="E15:E16"/>
    <mergeCell ref="E17:E18"/>
    <mergeCell ref="E29:E30"/>
    <mergeCell ref="E41:E42"/>
    <mergeCell ref="A23:A24"/>
    <mergeCell ref="A25:A26"/>
    <mergeCell ref="A1:K1"/>
    <mergeCell ref="A11:A12"/>
    <mergeCell ref="B11:C12"/>
    <mergeCell ref="E9:E10"/>
    <mergeCell ref="E13:E14"/>
    <mergeCell ref="K2:K3"/>
    <mergeCell ref="A19:A20"/>
  </mergeCells>
  <printOptions/>
  <pageMargins left="0.7086614173228347" right="0.7086614173228347" top="0.7480314960629921" bottom="0.7480314960629921" header="0.31496062992125984" footer="0.31496062992125984"/>
  <pageSetup fitToHeight="2" fitToWidth="2"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IP53"/>
  <sheetViews>
    <sheetView view="pageBreakPreview" zoomScale="115" zoomScaleSheetLayoutView="115" zoomScalePageLayoutView="0" workbookViewId="0" topLeftCell="A22">
      <selection activeCell="B30" sqref="B30:C30"/>
    </sheetView>
  </sheetViews>
  <sheetFormatPr defaultColWidth="9.140625" defaultRowHeight="12.75"/>
  <cols>
    <col min="1" max="1" width="4.140625" style="10" customWidth="1"/>
    <col min="2" max="2" width="37.57421875" style="10" customWidth="1"/>
    <col min="3" max="3" width="16.7109375" style="10" customWidth="1"/>
    <col min="4" max="4" width="9.8515625" style="10" customWidth="1"/>
    <col min="5" max="6" width="12.57421875" style="10" customWidth="1"/>
    <col min="7" max="7" width="13.00390625" style="10" customWidth="1"/>
    <col min="8" max="8" width="14.421875" style="10" customWidth="1"/>
    <col min="9" max="9" width="0.13671875" style="10" customWidth="1"/>
    <col min="10" max="10" width="10.28125" style="10" customWidth="1"/>
    <col min="11" max="11" width="9.28125" style="10" bestFit="1" customWidth="1"/>
    <col min="12" max="14" width="9.28125" style="10" customWidth="1"/>
    <col min="15" max="15" width="10.8515625" style="10" bestFit="1" customWidth="1"/>
    <col min="16" max="19" width="9.140625" style="10" customWidth="1"/>
    <col min="20" max="20" width="15.28125" style="10" customWidth="1"/>
    <col min="21" max="21" width="13.140625" style="10" customWidth="1"/>
    <col min="22" max="22" width="11.00390625" style="10" customWidth="1"/>
    <col min="23" max="16384" width="9.140625" style="10" customWidth="1"/>
  </cols>
  <sheetData>
    <row r="1" spans="1:14" ht="53.25" customHeight="1">
      <c r="A1" s="107" t="s">
        <v>110</v>
      </c>
      <c r="B1" s="107"/>
      <c r="C1" s="107"/>
      <c r="D1" s="107"/>
      <c r="E1" s="107"/>
      <c r="F1" s="107"/>
      <c r="G1" s="107"/>
      <c r="H1" s="107"/>
      <c r="I1" s="107"/>
      <c r="J1" s="3"/>
      <c r="K1" s="3"/>
      <c r="L1" s="3"/>
      <c r="M1" s="3"/>
      <c r="N1" s="3"/>
    </row>
    <row r="2" spans="1:14" ht="46.5" customHeight="1">
      <c r="A2" s="108" t="s">
        <v>137</v>
      </c>
      <c r="B2" s="108"/>
      <c r="C2" s="108"/>
      <c r="D2" s="108"/>
      <c r="E2" s="108"/>
      <c r="F2" s="108"/>
      <c r="G2" s="108"/>
      <c r="H2" s="108"/>
      <c r="I2" s="108"/>
      <c r="J2" s="3"/>
      <c r="K2" s="40"/>
      <c r="L2" s="3"/>
      <c r="M2" s="3"/>
      <c r="N2" s="3"/>
    </row>
    <row r="3" spans="1:15" ht="36" customHeight="1">
      <c r="A3" s="71" t="s">
        <v>0</v>
      </c>
      <c r="B3" s="91" t="s">
        <v>39</v>
      </c>
      <c r="C3" s="92"/>
      <c r="D3" s="71" t="s">
        <v>25</v>
      </c>
      <c r="E3" s="109" t="s">
        <v>10</v>
      </c>
      <c r="F3" s="110"/>
      <c r="G3" s="109" t="s">
        <v>11</v>
      </c>
      <c r="H3" s="109"/>
      <c r="I3" s="110"/>
      <c r="J3" s="12"/>
      <c r="K3" s="12"/>
      <c r="L3" s="12"/>
      <c r="M3" s="12"/>
      <c r="N3" s="12"/>
      <c r="O3" s="13"/>
    </row>
    <row r="4" spans="1:15" ht="59.25" customHeight="1">
      <c r="A4" s="72"/>
      <c r="B4" s="93"/>
      <c r="C4" s="94"/>
      <c r="D4" s="72"/>
      <c r="E4" s="2" t="s">
        <v>67</v>
      </c>
      <c r="F4" s="2" t="s">
        <v>68</v>
      </c>
      <c r="G4" s="2" t="s">
        <v>67</v>
      </c>
      <c r="H4" s="2" t="s">
        <v>68</v>
      </c>
      <c r="I4" s="2" t="s">
        <v>36</v>
      </c>
      <c r="J4" s="84"/>
      <c r="K4" s="84"/>
      <c r="L4" s="84"/>
      <c r="M4" s="84"/>
      <c r="N4" s="84"/>
      <c r="O4" s="13"/>
    </row>
    <row r="5" spans="1:15" ht="39.75" customHeight="1">
      <c r="A5" s="24">
        <v>1</v>
      </c>
      <c r="B5" s="103" t="s">
        <v>47</v>
      </c>
      <c r="C5" s="103"/>
      <c r="D5" s="28" t="s">
        <v>100</v>
      </c>
      <c r="E5" s="28">
        <v>1776.01</v>
      </c>
      <c r="F5" s="28">
        <v>1843.51</v>
      </c>
      <c r="G5" s="28">
        <f>E5*1.2</f>
        <v>2131.212</v>
      </c>
      <c r="H5" s="28">
        <f>F5*1.2</f>
        <v>2212.212</v>
      </c>
      <c r="I5" s="28">
        <f>H5/G5*100</f>
        <v>103.8006542755953</v>
      </c>
      <c r="J5" s="99"/>
      <c r="K5" s="99"/>
      <c r="L5" s="99"/>
      <c r="M5" s="99"/>
      <c r="N5" s="99"/>
      <c r="O5" s="15"/>
    </row>
    <row r="6" spans="1:15" ht="47.25" customHeight="1">
      <c r="A6" s="24">
        <v>2</v>
      </c>
      <c r="B6" s="103" t="s">
        <v>56</v>
      </c>
      <c r="C6" s="103"/>
      <c r="D6" s="28" t="s">
        <v>100</v>
      </c>
      <c r="E6" s="28">
        <v>2055.09</v>
      </c>
      <c r="F6" s="28">
        <v>2127.11</v>
      </c>
      <c r="G6" s="28">
        <f aca="true" t="shared" si="0" ref="G6:G17">E6*1.2</f>
        <v>2466.108</v>
      </c>
      <c r="H6" s="28">
        <f>F6*1.2</f>
        <v>2552.532</v>
      </c>
      <c r="I6" s="28"/>
      <c r="J6" s="27"/>
      <c r="K6" s="27"/>
      <c r="L6" s="27"/>
      <c r="M6" s="27"/>
      <c r="N6" s="27"/>
      <c r="O6" s="15"/>
    </row>
    <row r="7" spans="1:22" ht="27.75" customHeight="1">
      <c r="A7" s="24">
        <v>3</v>
      </c>
      <c r="B7" s="103" t="s">
        <v>102</v>
      </c>
      <c r="C7" s="103"/>
      <c r="D7" s="28" t="s">
        <v>100</v>
      </c>
      <c r="E7" s="28">
        <v>1905.27</v>
      </c>
      <c r="F7" s="28">
        <v>1843.51</v>
      </c>
      <c r="G7" s="28">
        <f t="shared" si="0"/>
        <v>2286.324</v>
      </c>
      <c r="H7" s="28">
        <f aca="true" t="shared" si="1" ref="H7:H37">F7*1.2</f>
        <v>2212.212</v>
      </c>
      <c r="I7" s="28">
        <f aca="true" t="shared" si="2" ref="I7:I17">H7/G7*100</f>
        <v>96.75846467954673</v>
      </c>
      <c r="J7" s="99"/>
      <c r="K7" s="99"/>
      <c r="L7" s="99"/>
      <c r="M7" s="99"/>
      <c r="N7" s="99"/>
      <c r="O7" s="15"/>
      <c r="U7" s="16"/>
      <c r="V7" s="16"/>
    </row>
    <row r="8" spans="1:15" ht="21" customHeight="1">
      <c r="A8" s="24">
        <v>4</v>
      </c>
      <c r="B8" s="106" t="s">
        <v>41</v>
      </c>
      <c r="C8" s="106"/>
      <c r="D8" s="28" t="s">
        <v>108</v>
      </c>
      <c r="E8" s="28">
        <v>1682.78</v>
      </c>
      <c r="F8" s="28">
        <v>1740.73</v>
      </c>
      <c r="G8" s="28">
        <f t="shared" si="0"/>
        <v>2019.3359999999998</v>
      </c>
      <c r="H8" s="28">
        <f t="shared" si="1"/>
        <v>2088.8759999999997</v>
      </c>
      <c r="I8" s="28">
        <f t="shared" si="2"/>
        <v>103.4437062479944</v>
      </c>
      <c r="J8" s="99"/>
      <c r="K8" s="99"/>
      <c r="L8" s="99"/>
      <c r="M8" s="99"/>
      <c r="N8" s="99"/>
      <c r="O8" s="15"/>
    </row>
    <row r="9" spans="1:250" s="13" customFormat="1" ht="25.5" customHeight="1">
      <c r="A9" s="24">
        <v>5</v>
      </c>
      <c r="B9" s="103" t="s">
        <v>42</v>
      </c>
      <c r="C9" s="103"/>
      <c r="D9" s="28" t="s">
        <v>106</v>
      </c>
      <c r="E9" s="28">
        <v>1645.2</v>
      </c>
      <c r="F9" s="28">
        <v>1675.28</v>
      </c>
      <c r="G9" s="28">
        <f t="shared" si="0"/>
        <v>1974.24</v>
      </c>
      <c r="H9" s="28">
        <f t="shared" si="1"/>
        <v>2010.3359999999998</v>
      </c>
      <c r="I9" s="28">
        <f t="shared" si="2"/>
        <v>101.82834913688303</v>
      </c>
      <c r="J9" s="99"/>
      <c r="K9" s="99"/>
      <c r="L9" s="99"/>
      <c r="M9" s="99"/>
      <c r="N9" s="99"/>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row>
    <row r="10" spans="1:15" ht="33" customHeight="1">
      <c r="A10" s="24">
        <v>6</v>
      </c>
      <c r="B10" s="103" t="s">
        <v>69</v>
      </c>
      <c r="C10" s="103"/>
      <c r="D10" s="28" t="s">
        <v>100</v>
      </c>
      <c r="E10" s="57">
        <v>1776.01</v>
      </c>
      <c r="F10" s="28">
        <v>1843.51</v>
      </c>
      <c r="G10" s="28">
        <f t="shared" si="0"/>
        <v>2131.212</v>
      </c>
      <c r="H10" s="28">
        <f t="shared" si="1"/>
        <v>2212.212</v>
      </c>
      <c r="I10" s="28">
        <f t="shared" si="2"/>
        <v>103.8006542755953</v>
      </c>
      <c r="J10" s="99"/>
      <c r="K10" s="99"/>
      <c r="L10" s="99"/>
      <c r="M10" s="99"/>
      <c r="N10" s="99"/>
      <c r="O10" s="15"/>
    </row>
    <row r="11" spans="1:15" ht="32.25" customHeight="1">
      <c r="A11" s="24">
        <v>7</v>
      </c>
      <c r="B11" s="104" t="s">
        <v>94</v>
      </c>
      <c r="C11" s="105"/>
      <c r="D11" s="28" t="s">
        <v>100</v>
      </c>
      <c r="E11" s="57">
        <v>1776.01</v>
      </c>
      <c r="F11" s="28">
        <v>1843.51</v>
      </c>
      <c r="G11" s="28">
        <f t="shared" si="0"/>
        <v>2131.212</v>
      </c>
      <c r="H11" s="28">
        <f t="shared" si="1"/>
        <v>2212.212</v>
      </c>
      <c r="I11" s="28">
        <f t="shared" si="2"/>
        <v>103.8006542755953</v>
      </c>
      <c r="J11" s="27"/>
      <c r="K11" s="27"/>
      <c r="L11" s="27"/>
      <c r="M11" s="27"/>
      <c r="N11" s="27"/>
      <c r="O11" s="15"/>
    </row>
    <row r="12" spans="1:15" ht="29.25" customHeight="1">
      <c r="A12" s="24">
        <v>8</v>
      </c>
      <c r="B12" s="103" t="s">
        <v>136</v>
      </c>
      <c r="C12" s="103"/>
      <c r="D12" s="28" t="s">
        <v>100</v>
      </c>
      <c r="E12" s="56"/>
      <c r="F12" s="28">
        <v>1439.5</v>
      </c>
      <c r="G12" s="28"/>
      <c r="H12" s="28">
        <f t="shared" si="1"/>
        <v>1727.3999999999999</v>
      </c>
      <c r="I12" s="28" t="e">
        <f t="shared" si="2"/>
        <v>#DIV/0!</v>
      </c>
      <c r="J12" s="99"/>
      <c r="K12" s="99"/>
      <c r="L12" s="99"/>
      <c r="M12" s="99"/>
      <c r="N12" s="99"/>
      <c r="O12" s="15"/>
    </row>
    <row r="13" spans="1:15" ht="25.5" customHeight="1">
      <c r="A13" s="24">
        <v>9</v>
      </c>
      <c r="B13" s="103" t="s">
        <v>107</v>
      </c>
      <c r="C13" s="103"/>
      <c r="D13" s="28" t="s">
        <v>108</v>
      </c>
      <c r="E13" s="28">
        <v>1346.35</v>
      </c>
      <c r="F13" s="28"/>
      <c r="G13" s="28">
        <f t="shared" si="0"/>
        <v>1615.62</v>
      </c>
      <c r="H13" s="28"/>
      <c r="I13" s="28"/>
      <c r="J13" s="27"/>
      <c r="K13" s="27"/>
      <c r="L13" s="27"/>
      <c r="M13" s="27"/>
      <c r="N13" s="27"/>
      <c r="O13" s="15"/>
    </row>
    <row r="14" spans="1:15" ht="30.75" customHeight="1">
      <c r="A14" s="24">
        <v>10</v>
      </c>
      <c r="B14" s="104" t="s">
        <v>138</v>
      </c>
      <c r="C14" s="105"/>
      <c r="D14" s="28" t="s">
        <v>100</v>
      </c>
      <c r="E14" s="28">
        <v>1371.03</v>
      </c>
      <c r="F14" s="28">
        <v>1439.5</v>
      </c>
      <c r="G14" s="28">
        <f t="shared" si="0"/>
        <v>1645.2359999999999</v>
      </c>
      <c r="H14" s="28">
        <f t="shared" si="1"/>
        <v>1727.3999999999999</v>
      </c>
      <c r="I14" s="28">
        <f t="shared" si="2"/>
        <v>104.99405556406498</v>
      </c>
      <c r="J14" s="27"/>
      <c r="K14" s="27"/>
      <c r="L14" s="27"/>
      <c r="M14" s="27"/>
      <c r="N14" s="27"/>
      <c r="O14" s="15"/>
    </row>
    <row r="15" spans="1:15" ht="33" customHeight="1">
      <c r="A15" s="24">
        <v>11</v>
      </c>
      <c r="B15" s="104" t="s">
        <v>112</v>
      </c>
      <c r="C15" s="105"/>
      <c r="D15" s="28" t="s">
        <v>100</v>
      </c>
      <c r="E15" s="57">
        <v>1776.01</v>
      </c>
      <c r="F15" s="28">
        <v>1843.51</v>
      </c>
      <c r="G15" s="28">
        <f t="shared" si="0"/>
        <v>2131.212</v>
      </c>
      <c r="H15" s="28">
        <f t="shared" si="1"/>
        <v>2212.212</v>
      </c>
      <c r="I15" s="28">
        <f t="shared" si="2"/>
        <v>103.8006542755953</v>
      </c>
      <c r="J15" s="27"/>
      <c r="K15" s="27"/>
      <c r="L15" s="27"/>
      <c r="M15" s="27"/>
      <c r="N15" s="27"/>
      <c r="O15" s="15"/>
    </row>
    <row r="16" spans="1:15" ht="33" customHeight="1">
      <c r="A16" s="24">
        <v>12</v>
      </c>
      <c r="B16" s="104" t="s">
        <v>103</v>
      </c>
      <c r="C16" s="105"/>
      <c r="D16" s="28" t="s">
        <v>100</v>
      </c>
      <c r="E16" s="28">
        <v>1904.26</v>
      </c>
      <c r="F16" s="28">
        <v>1843.51</v>
      </c>
      <c r="G16" s="28">
        <f t="shared" si="0"/>
        <v>2285.112</v>
      </c>
      <c r="H16" s="28">
        <f t="shared" si="1"/>
        <v>2212.212</v>
      </c>
      <c r="I16" s="28">
        <f t="shared" si="2"/>
        <v>96.80978437818365</v>
      </c>
      <c r="J16" s="27"/>
      <c r="K16" s="27"/>
      <c r="L16" s="27"/>
      <c r="M16" s="27"/>
      <c r="N16" s="27"/>
      <c r="O16" s="15"/>
    </row>
    <row r="17" spans="1:15" ht="30" customHeight="1">
      <c r="A17" s="24">
        <v>13</v>
      </c>
      <c r="B17" s="104" t="s">
        <v>55</v>
      </c>
      <c r="C17" s="105"/>
      <c r="D17" s="28" t="s">
        <v>100</v>
      </c>
      <c r="E17" s="28">
        <v>2055.09</v>
      </c>
      <c r="F17" s="28">
        <v>2127.11</v>
      </c>
      <c r="G17" s="28">
        <f t="shared" si="0"/>
        <v>2466.108</v>
      </c>
      <c r="H17" s="28">
        <f t="shared" si="1"/>
        <v>2552.532</v>
      </c>
      <c r="I17" s="28">
        <f t="shared" si="2"/>
        <v>103.50446939063495</v>
      </c>
      <c r="J17" s="27"/>
      <c r="K17" s="27"/>
      <c r="L17" s="27"/>
      <c r="M17" s="27"/>
      <c r="N17" s="27"/>
      <c r="O17" s="15"/>
    </row>
    <row r="18" spans="1:15" ht="21.75" customHeight="1">
      <c r="A18" s="24">
        <v>14</v>
      </c>
      <c r="B18" s="104" t="s">
        <v>43</v>
      </c>
      <c r="C18" s="105"/>
      <c r="D18" s="28" t="s">
        <v>109</v>
      </c>
      <c r="E18" s="28">
        <v>1980.14</v>
      </c>
      <c r="F18" s="28">
        <v>2015.2</v>
      </c>
      <c r="G18" s="28">
        <f>E18*1.2</f>
        <v>2376.168</v>
      </c>
      <c r="H18" s="28">
        <f t="shared" si="1"/>
        <v>2418.24</v>
      </c>
      <c r="I18" s="28">
        <f aca="true" t="shared" si="3" ref="I18:I23">H18/G18*100</f>
        <v>101.77058187804901</v>
      </c>
      <c r="J18" s="27"/>
      <c r="K18" s="27"/>
      <c r="L18" s="27"/>
      <c r="M18" s="27"/>
      <c r="N18" s="27"/>
      <c r="O18" s="15"/>
    </row>
    <row r="19" spans="1:15" ht="21.75" customHeight="1">
      <c r="A19" s="24">
        <v>15</v>
      </c>
      <c r="B19" s="100" t="s">
        <v>44</v>
      </c>
      <c r="C19" s="101"/>
      <c r="D19" s="28" t="s">
        <v>117</v>
      </c>
      <c r="E19" s="28">
        <v>2005.46</v>
      </c>
      <c r="F19" s="28">
        <v>1923.22</v>
      </c>
      <c r="G19" s="28">
        <f>E19</f>
        <v>2005.46</v>
      </c>
      <c r="H19" s="28">
        <v>1923.22</v>
      </c>
      <c r="I19" s="28">
        <f t="shared" si="3"/>
        <v>95.89919519711188</v>
      </c>
      <c r="J19" s="27"/>
      <c r="K19" s="27"/>
      <c r="L19" s="27"/>
      <c r="M19" s="27"/>
      <c r="N19" s="27"/>
      <c r="O19" s="15"/>
    </row>
    <row r="20" spans="1:15" ht="21.75" customHeight="1">
      <c r="A20" s="24">
        <v>16</v>
      </c>
      <c r="B20" s="100" t="s">
        <v>45</v>
      </c>
      <c r="C20" s="101"/>
      <c r="D20" s="28" t="s">
        <v>99</v>
      </c>
      <c r="E20" s="28">
        <v>2348.7</v>
      </c>
      <c r="F20" s="28">
        <v>2210.2</v>
      </c>
      <c r="G20" s="28">
        <v>2348.7</v>
      </c>
      <c r="H20" s="28">
        <v>2210.2</v>
      </c>
      <c r="I20" s="28">
        <f t="shared" si="3"/>
        <v>94.10312087537787</v>
      </c>
      <c r="J20" s="102"/>
      <c r="K20" s="101"/>
      <c r="L20" s="27"/>
      <c r="M20" s="27"/>
      <c r="N20" s="27"/>
      <c r="O20" s="15"/>
    </row>
    <row r="21" spans="1:15" ht="24" customHeight="1">
      <c r="A21" s="24">
        <v>17</v>
      </c>
      <c r="B21" s="100" t="s">
        <v>26</v>
      </c>
      <c r="C21" s="101"/>
      <c r="D21" s="28" t="s">
        <v>105</v>
      </c>
      <c r="E21" s="28">
        <v>1333.07</v>
      </c>
      <c r="F21" s="28">
        <v>1373.06</v>
      </c>
      <c r="G21" s="28">
        <f>E21*1.2</f>
        <v>1599.684</v>
      </c>
      <c r="H21" s="28">
        <f t="shared" si="1"/>
        <v>1647.6719999999998</v>
      </c>
      <c r="I21" s="28">
        <f t="shared" si="3"/>
        <v>102.9998424688876</v>
      </c>
      <c r="J21" s="42"/>
      <c r="K21" s="42"/>
      <c r="L21" s="27"/>
      <c r="M21" s="27"/>
      <c r="N21" s="27"/>
      <c r="O21" s="15"/>
    </row>
    <row r="22" spans="1:15" ht="26.25" customHeight="1">
      <c r="A22" s="24">
        <v>18</v>
      </c>
      <c r="B22" s="100" t="s">
        <v>139</v>
      </c>
      <c r="C22" s="101"/>
      <c r="D22" s="28" t="s">
        <v>100</v>
      </c>
      <c r="E22" s="28">
        <v>1951.13</v>
      </c>
      <c r="F22" s="28">
        <v>1843.51</v>
      </c>
      <c r="G22" s="28">
        <f>E22*1.2</f>
        <v>2341.356</v>
      </c>
      <c r="H22" s="28">
        <f t="shared" si="1"/>
        <v>2212.212</v>
      </c>
      <c r="I22" s="28">
        <f t="shared" si="3"/>
        <v>94.48422196368259</v>
      </c>
      <c r="J22" s="42"/>
      <c r="K22" s="42"/>
      <c r="L22" s="27"/>
      <c r="M22" s="27"/>
      <c r="N22" s="27"/>
      <c r="O22" s="15"/>
    </row>
    <row r="23" spans="1:15" ht="38.25" customHeight="1">
      <c r="A23" s="24">
        <v>19</v>
      </c>
      <c r="B23" s="100" t="s">
        <v>113</v>
      </c>
      <c r="C23" s="101"/>
      <c r="D23" s="28" t="s">
        <v>100</v>
      </c>
      <c r="E23" s="28">
        <v>2055.09</v>
      </c>
      <c r="F23" s="28">
        <v>2127.11</v>
      </c>
      <c r="G23" s="28">
        <f aca="true" t="shared" si="4" ref="G23:G34">E23*1.2</f>
        <v>2466.108</v>
      </c>
      <c r="H23" s="28">
        <f t="shared" si="1"/>
        <v>2552.532</v>
      </c>
      <c r="I23" s="28">
        <f t="shared" si="3"/>
        <v>103.50446939063495</v>
      </c>
      <c r="J23" s="42"/>
      <c r="K23" s="42"/>
      <c r="L23" s="27"/>
      <c r="M23" s="27"/>
      <c r="N23" s="27"/>
      <c r="O23" s="15"/>
    </row>
    <row r="24" spans="1:15" ht="24" customHeight="1">
      <c r="A24" s="24">
        <v>20</v>
      </c>
      <c r="B24" s="100" t="s">
        <v>49</v>
      </c>
      <c r="C24" s="101"/>
      <c r="D24" s="28" t="s">
        <v>104</v>
      </c>
      <c r="E24" s="28">
        <v>1722.25</v>
      </c>
      <c r="F24" s="28">
        <v>1744.23</v>
      </c>
      <c r="G24" s="28">
        <f t="shared" si="4"/>
        <v>2066.7</v>
      </c>
      <c r="H24" s="28">
        <f t="shared" si="1"/>
        <v>2093.076</v>
      </c>
      <c r="I24" s="28">
        <f aca="true" t="shared" si="5" ref="I24:I32">H24/G24*100</f>
        <v>101.27623748004066</v>
      </c>
      <c r="J24" s="42"/>
      <c r="K24" s="42"/>
      <c r="L24" s="27"/>
      <c r="M24" s="27"/>
      <c r="N24" s="27"/>
      <c r="O24" s="15"/>
    </row>
    <row r="25" spans="1:15" ht="24" customHeight="1">
      <c r="A25" s="24">
        <v>21</v>
      </c>
      <c r="B25" s="100" t="s">
        <v>95</v>
      </c>
      <c r="C25" s="101"/>
      <c r="D25" s="28" t="s">
        <v>100</v>
      </c>
      <c r="E25" s="28">
        <v>2055.09</v>
      </c>
      <c r="F25" s="28">
        <v>2127.11</v>
      </c>
      <c r="G25" s="28">
        <f t="shared" si="4"/>
        <v>2466.108</v>
      </c>
      <c r="H25" s="28">
        <f t="shared" si="1"/>
        <v>2552.532</v>
      </c>
      <c r="I25" s="28">
        <f t="shared" si="5"/>
        <v>103.50446939063495</v>
      </c>
      <c r="J25" s="42"/>
      <c r="K25" s="42"/>
      <c r="L25" s="27"/>
      <c r="M25" s="27"/>
      <c r="N25" s="27"/>
      <c r="O25" s="15"/>
    </row>
    <row r="26" spans="1:15" ht="24" customHeight="1">
      <c r="A26" s="24">
        <v>22</v>
      </c>
      <c r="B26" s="100" t="s">
        <v>50</v>
      </c>
      <c r="C26" s="101"/>
      <c r="D26" s="28" t="s">
        <v>106</v>
      </c>
      <c r="E26" s="28">
        <v>1620.23</v>
      </c>
      <c r="F26" s="28">
        <v>1675.37</v>
      </c>
      <c r="G26" s="28">
        <f t="shared" si="4"/>
        <v>1944.2759999999998</v>
      </c>
      <c r="H26" s="28">
        <f t="shared" si="1"/>
        <v>2010.4439999999997</v>
      </c>
      <c r="I26" s="28">
        <f t="shared" si="5"/>
        <v>103.40322053041851</v>
      </c>
      <c r="J26" s="42"/>
      <c r="K26" s="42"/>
      <c r="L26" s="27"/>
      <c r="M26" s="27"/>
      <c r="N26" s="27"/>
      <c r="O26" s="15"/>
    </row>
    <row r="27" spans="1:15" ht="24" customHeight="1">
      <c r="A27" s="24">
        <v>23</v>
      </c>
      <c r="B27" s="100" t="s">
        <v>101</v>
      </c>
      <c r="C27" s="101"/>
      <c r="D27" s="28" t="s">
        <v>100</v>
      </c>
      <c r="E27" s="28">
        <v>2055.09</v>
      </c>
      <c r="F27" s="28">
        <v>2127.11</v>
      </c>
      <c r="G27" s="28">
        <f t="shared" si="4"/>
        <v>2466.108</v>
      </c>
      <c r="H27" s="28">
        <f t="shared" si="1"/>
        <v>2552.532</v>
      </c>
      <c r="I27" s="28">
        <f t="shared" si="5"/>
        <v>103.50446939063495</v>
      </c>
      <c r="J27" s="42"/>
      <c r="K27" s="42"/>
      <c r="L27" s="27"/>
      <c r="M27" s="27"/>
      <c r="N27" s="27"/>
      <c r="O27" s="15"/>
    </row>
    <row r="28" spans="1:15" ht="32.25" customHeight="1">
      <c r="A28" s="24">
        <v>24</v>
      </c>
      <c r="B28" s="100" t="s">
        <v>111</v>
      </c>
      <c r="C28" s="101"/>
      <c r="D28" s="28" t="s">
        <v>100</v>
      </c>
      <c r="E28" s="57">
        <v>1776.01</v>
      </c>
      <c r="F28" s="28">
        <v>1843.51</v>
      </c>
      <c r="G28" s="28">
        <f t="shared" si="4"/>
        <v>2131.212</v>
      </c>
      <c r="H28" s="28">
        <f t="shared" si="1"/>
        <v>2212.212</v>
      </c>
      <c r="I28" s="28">
        <f t="shared" si="5"/>
        <v>103.8006542755953</v>
      </c>
      <c r="J28" s="42"/>
      <c r="K28" s="42"/>
      <c r="L28" s="27"/>
      <c r="M28" s="27"/>
      <c r="N28" s="27"/>
      <c r="O28" s="15"/>
    </row>
    <row r="29" spans="1:15" ht="24" customHeight="1">
      <c r="A29" s="24">
        <v>25</v>
      </c>
      <c r="B29" s="100" t="s">
        <v>152</v>
      </c>
      <c r="C29" s="101"/>
      <c r="D29" s="28" t="s">
        <v>100</v>
      </c>
      <c r="E29" s="57">
        <v>1776.01</v>
      </c>
      <c r="F29" s="28">
        <v>1843.51</v>
      </c>
      <c r="G29" s="28">
        <f t="shared" si="4"/>
        <v>2131.212</v>
      </c>
      <c r="H29" s="28">
        <f t="shared" si="1"/>
        <v>2212.212</v>
      </c>
      <c r="I29" s="28">
        <f t="shared" si="5"/>
        <v>103.8006542755953</v>
      </c>
      <c r="J29" s="42"/>
      <c r="K29" s="42"/>
      <c r="L29" s="27"/>
      <c r="M29" s="27"/>
      <c r="N29" s="27"/>
      <c r="O29" s="15"/>
    </row>
    <row r="30" spans="1:15" ht="30" customHeight="1">
      <c r="A30" s="24">
        <v>26</v>
      </c>
      <c r="B30" s="100" t="s">
        <v>57</v>
      </c>
      <c r="C30" s="101"/>
      <c r="D30" s="28" t="s">
        <v>100</v>
      </c>
      <c r="E30" s="28">
        <v>2055.09</v>
      </c>
      <c r="F30" s="28">
        <v>2127.11</v>
      </c>
      <c r="G30" s="28">
        <f t="shared" si="4"/>
        <v>2466.108</v>
      </c>
      <c r="H30" s="28">
        <f t="shared" si="1"/>
        <v>2552.532</v>
      </c>
      <c r="I30" s="28">
        <f t="shared" si="5"/>
        <v>103.50446939063495</v>
      </c>
      <c r="J30" s="42"/>
      <c r="K30" s="42"/>
      <c r="L30" s="27"/>
      <c r="M30" s="27"/>
      <c r="N30" s="27"/>
      <c r="O30" s="15"/>
    </row>
    <row r="31" spans="1:15" ht="28.5" customHeight="1">
      <c r="A31" s="24">
        <v>27</v>
      </c>
      <c r="B31" s="100" t="s">
        <v>58</v>
      </c>
      <c r="C31" s="101"/>
      <c r="D31" s="28" t="s">
        <v>100</v>
      </c>
      <c r="E31" s="28">
        <v>2055.09</v>
      </c>
      <c r="F31" s="28">
        <v>2127.11</v>
      </c>
      <c r="G31" s="28">
        <f t="shared" si="4"/>
        <v>2466.108</v>
      </c>
      <c r="H31" s="28">
        <f t="shared" si="1"/>
        <v>2552.532</v>
      </c>
      <c r="I31" s="28">
        <f t="shared" si="5"/>
        <v>103.50446939063495</v>
      </c>
      <c r="J31" s="42"/>
      <c r="K31" s="42"/>
      <c r="L31" s="27"/>
      <c r="M31" s="27"/>
      <c r="N31" s="27"/>
      <c r="O31" s="15"/>
    </row>
    <row r="32" spans="1:15" ht="31.5" customHeight="1">
      <c r="A32" s="24">
        <v>28</v>
      </c>
      <c r="B32" s="100" t="s">
        <v>114</v>
      </c>
      <c r="C32" s="101"/>
      <c r="D32" s="28" t="s">
        <v>100</v>
      </c>
      <c r="E32" s="28">
        <v>2055.09</v>
      </c>
      <c r="F32" s="28">
        <v>2127.11</v>
      </c>
      <c r="G32" s="28">
        <f t="shared" si="4"/>
        <v>2466.108</v>
      </c>
      <c r="H32" s="28">
        <f t="shared" si="1"/>
        <v>2552.532</v>
      </c>
      <c r="I32" s="28">
        <f t="shared" si="5"/>
        <v>103.50446939063495</v>
      </c>
      <c r="J32" s="42"/>
      <c r="K32" s="42"/>
      <c r="L32" s="27"/>
      <c r="M32" s="27"/>
      <c r="N32" s="27"/>
      <c r="O32" s="15"/>
    </row>
    <row r="33" spans="1:15" ht="28.5" customHeight="1">
      <c r="A33" s="24">
        <v>29</v>
      </c>
      <c r="B33" s="100" t="s">
        <v>115</v>
      </c>
      <c r="C33" s="101"/>
      <c r="D33" s="28" t="s">
        <v>105</v>
      </c>
      <c r="E33" s="28">
        <v>1771.772</v>
      </c>
      <c r="F33" s="28">
        <v>1773.77</v>
      </c>
      <c r="G33" s="28">
        <f t="shared" si="4"/>
        <v>2126.1263999999996</v>
      </c>
      <c r="H33" s="28">
        <f t="shared" si="1"/>
        <v>2128.524</v>
      </c>
      <c r="I33" s="28">
        <f>H33/G33*100</f>
        <v>100.11276846005018</v>
      </c>
      <c r="J33" s="42"/>
      <c r="K33" s="42"/>
      <c r="L33" s="27"/>
      <c r="M33" s="27"/>
      <c r="N33" s="27"/>
      <c r="O33" s="15"/>
    </row>
    <row r="34" spans="1:15" ht="30.75" customHeight="1">
      <c r="A34" s="24">
        <v>30</v>
      </c>
      <c r="B34" s="100" t="s">
        <v>59</v>
      </c>
      <c r="C34" s="101"/>
      <c r="D34" s="28" t="s">
        <v>100</v>
      </c>
      <c r="E34" s="28">
        <v>2055.09</v>
      </c>
      <c r="F34" s="28">
        <v>2127.11</v>
      </c>
      <c r="G34" s="28">
        <f t="shared" si="4"/>
        <v>2466.108</v>
      </c>
      <c r="H34" s="28">
        <f t="shared" si="1"/>
        <v>2552.532</v>
      </c>
      <c r="I34" s="28">
        <f>H34/G34*100</f>
        <v>103.50446939063495</v>
      </c>
      <c r="J34" s="42"/>
      <c r="K34" s="42" t="s">
        <v>20</v>
      </c>
      <c r="L34" s="27"/>
      <c r="M34" s="27"/>
      <c r="N34" s="27"/>
      <c r="O34" s="15"/>
    </row>
    <row r="35" spans="1:15" ht="42" customHeight="1">
      <c r="A35" s="24">
        <v>31</v>
      </c>
      <c r="B35" s="100" t="s">
        <v>61</v>
      </c>
      <c r="C35" s="101"/>
      <c r="D35" s="28" t="s">
        <v>100</v>
      </c>
      <c r="E35" s="28">
        <v>2055.09</v>
      </c>
      <c r="F35" s="28">
        <v>2127.11</v>
      </c>
      <c r="G35" s="28">
        <f>E35*1.2</f>
        <v>2466.108</v>
      </c>
      <c r="H35" s="28">
        <f t="shared" si="1"/>
        <v>2552.532</v>
      </c>
      <c r="I35" s="28">
        <v>107.2</v>
      </c>
      <c r="J35" s="42"/>
      <c r="K35" s="42"/>
      <c r="L35" s="27"/>
      <c r="M35" s="27"/>
      <c r="N35" s="27"/>
      <c r="O35" s="15"/>
    </row>
    <row r="36" spans="1:15" ht="21.75" customHeight="1">
      <c r="A36" s="24">
        <v>32</v>
      </c>
      <c r="B36" s="100" t="s">
        <v>62</v>
      </c>
      <c r="C36" s="101"/>
      <c r="D36" s="28" t="s">
        <v>100</v>
      </c>
      <c r="E36" s="57">
        <v>1776.01</v>
      </c>
      <c r="F36" s="28">
        <v>1843.51</v>
      </c>
      <c r="G36" s="28">
        <f>E36*1.2</f>
        <v>2131.212</v>
      </c>
      <c r="H36" s="28">
        <f>F36*1.2</f>
        <v>2212.212</v>
      </c>
      <c r="I36" s="28">
        <f>H36/G36*100</f>
        <v>103.8006542755953</v>
      </c>
      <c r="J36" s="42"/>
      <c r="K36" s="42"/>
      <c r="L36" s="27"/>
      <c r="M36" s="27"/>
      <c r="N36" s="27"/>
      <c r="O36" s="15"/>
    </row>
    <row r="37" spans="1:15" ht="26.25" customHeight="1">
      <c r="A37" s="24">
        <v>33</v>
      </c>
      <c r="B37" s="100" t="s">
        <v>60</v>
      </c>
      <c r="C37" s="101"/>
      <c r="D37" s="28" t="s">
        <v>100</v>
      </c>
      <c r="E37" s="28">
        <v>2055.09</v>
      </c>
      <c r="F37" s="28">
        <v>2127.11</v>
      </c>
      <c r="G37" s="28">
        <f>E37*1.2</f>
        <v>2466.108</v>
      </c>
      <c r="H37" s="28">
        <f t="shared" si="1"/>
        <v>2552.532</v>
      </c>
      <c r="I37" s="28">
        <f>H37/G37*100</f>
        <v>103.50446939063495</v>
      </c>
      <c r="J37" s="42"/>
      <c r="K37" s="42"/>
      <c r="L37" s="27"/>
      <c r="M37" s="27"/>
      <c r="N37" s="27"/>
      <c r="O37" s="15"/>
    </row>
    <row r="38" spans="1:15" ht="1.5" customHeight="1">
      <c r="A38" s="24">
        <v>34</v>
      </c>
      <c r="B38" s="100"/>
      <c r="C38" s="101"/>
      <c r="D38" s="28"/>
      <c r="E38" s="28"/>
      <c r="F38" s="28"/>
      <c r="G38" s="28"/>
      <c r="H38" s="28"/>
      <c r="I38" s="28"/>
      <c r="J38" s="19"/>
      <c r="K38" s="19"/>
      <c r="L38" s="19"/>
      <c r="M38" s="19"/>
      <c r="N38" s="19"/>
      <c r="O38" s="15"/>
    </row>
    <row r="39" spans="1:15" ht="45.75" customHeight="1">
      <c r="A39" s="9" t="s">
        <v>5</v>
      </c>
      <c r="B39" s="86" t="s">
        <v>63</v>
      </c>
      <c r="C39" s="86"/>
      <c r="D39" s="86"/>
      <c r="E39" s="86"/>
      <c r="F39" s="86"/>
      <c r="G39" s="86"/>
      <c r="H39" s="86"/>
      <c r="I39" s="25"/>
      <c r="J39" s="19"/>
      <c r="K39" s="19"/>
      <c r="L39" s="19"/>
      <c r="M39" s="19"/>
      <c r="N39" s="19"/>
      <c r="O39" s="15"/>
    </row>
    <row r="40" spans="1:14" ht="14.25">
      <c r="A40" s="9"/>
      <c r="B40" s="41"/>
      <c r="C40" s="41"/>
      <c r="D40" s="41"/>
      <c r="E40" s="41"/>
      <c r="F40" s="41"/>
      <c r="G40" s="26"/>
      <c r="H40" s="26"/>
      <c r="I40" s="26"/>
      <c r="J40" s="20"/>
      <c r="K40" s="20"/>
      <c r="L40" s="20"/>
      <c r="M40" s="20"/>
      <c r="N40" s="20"/>
    </row>
    <row r="41" spans="10:15" ht="14.25">
      <c r="J41" s="14"/>
      <c r="K41" s="14"/>
      <c r="L41" s="14"/>
      <c r="M41" s="14"/>
      <c r="N41" s="14"/>
      <c r="O41" s="13"/>
    </row>
    <row r="42" spans="10:14" ht="22.5" customHeight="1">
      <c r="J42" s="21"/>
      <c r="K42" s="21"/>
      <c r="L42" s="21"/>
      <c r="M42" s="21"/>
      <c r="N42" s="21"/>
    </row>
    <row r="43" spans="10:14" ht="22.5" customHeight="1">
      <c r="J43" s="21"/>
      <c r="K43" s="21"/>
      <c r="L43" s="21"/>
      <c r="M43" s="21"/>
      <c r="N43" s="21"/>
    </row>
    <row r="44" spans="10:14" ht="45.75" customHeight="1">
      <c r="J44" s="21"/>
      <c r="K44" s="21"/>
      <c r="L44" s="21"/>
      <c r="M44" s="21"/>
      <c r="N44" s="21"/>
    </row>
    <row r="45" spans="10:14" ht="22.5" customHeight="1">
      <c r="J45" s="21"/>
      <c r="K45" s="21"/>
      <c r="L45" s="21"/>
      <c r="M45" s="21"/>
      <c r="N45" s="21"/>
    </row>
    <row r="46" spans="10:14" ht="40.5" customHeight="1">
      <c r="J46" s="21"/>
      <c r="K46" s="21"/>
      <c r="L46" s="21"/>
      <c r="M46" s="21"/>
      <c r="N46" s="21"/>
    </row>
    <row r="47" spans="10:14" ht="39.75" customHeight="1">
      <c r="J47" s="21"/>
      <c r="K47" s="21"/>
      <c r="L47" s="21"/>
      <c r="M47" s="21"/>
      <c r="N47" s="21"/>
    </row>
    <row r="48" spans="10:14" ht="36.75" customHeight="1">
      <c r="J48" s="21"/>
      <c r="K48" s="21"/>
      <c r="L48" s="21"/>
      <c r="M48" s="21"/>
      <c r="N48" s="21"/>
    </row>
    <row r="49" spans="10:14" ht="27.75" customHeight="1">
      <c r="J49" s="21"/>
      <c r="K49" s="21"/>
      <c r="L49" s="21"/>
      <c r="M49" s="21"/>
      <c r="N49" s="21"/>
    </row>
    <row r="50" spans="10:14" ht="30" customHeight="1">
      <c r="J50" s="21"/>
      <c r="K50" s="21"/>
      <c r="L50" s="21"/>
      <c r="M50" s="21"/>
      <c r="N50" s="21"/>
    </row>
    <row r="51" spans="10:14" ht="30" customHeight="1">
      <c r="J51" s="21"/>
      <c r="K51" s="21"/>
      <c r="L51" s="21"/>
      <c r="M51" s="21"/>
      <c r="N51" s="21"/>
    </row>
    <row r="52" spans="10:14" ht="30" customHeight="1">
      <c r="J52" s="21"/>
      <c r="K52" s="21"/>
      <c r="L52" s="21"/>
      <c r="M52" s="21"/>
      <c r="N52" s="21"/>
    </row>
    <row r="53" spans="10:14" ht="36.75" customHeight="1">
      <c r="J53" s="21"/>
      <c r="K53" s="21"/>
      <c r="L53" s="21"/>
      <c r="M53" s="21"/>
      <c r="N53" s="21"/>
    </row>
    <row r="55" ht="25.5" customHeight="1"/>
    <row r="57" ht="26.25" customHeight="1"/>
    <row r="59" ht="39.75" customHeight="1"/>
  </sheetData>
  <sheetProtection/>
  <mergeCells count="50">
    <mergeCell ref="E3:F3"/>
    <mergeCell ref="D3:D4"/>
    <mergeCell ref="B5:C5"/>
    <mergeCell ref="B3:C4"/>
    <mergeCell ref="B7:C7"/>
    <mergeCell ref="B6:C6"/>
    <mergeCell ref="B30:C30"/>
    <mergeCell ref="B20:C20"/>
    <mergeCell ref="B15:C15"/>
    <mergeCell ref="B17:C17"/>
    <mergeCell ref="B16:C16"/>
    <mergeCell ref="B32:C32"/>
    <mergeCell ref="B22:C22"/>
    <mergeCell ref="B19:C19"/>
    <mergeCell ref="B21:C21"/>
    <mergeCell ref="B28:C28"/>
    <mergeCell ref="B23:C23"/>
    <mergeCell ref="B11:C11"/>
    <mergeCell ref="B26:C26"/>
    <mergeCell ref="B27:C27"/>
    <mergeCell ref="B13:C13"/>
    <mergeCell ref="B24:C24"/>
    <mergeCell ref="B12:C12"/>
    <mergeCell ref="A1:I1"/>
    <mergeCell ref="A2:I2"/>
    <mergeCell ref="G3:I3"/>
    <mergeCell ref="B36:C36"/>
    <mergeCell ref="B38:C38"/>
    <mergeCell ref="B34:C34"/>
    <mergeCell ref="B31:C31"/>
    <mergeCell ref="B33:C33"/>
    <mergeCell ref="B14:C14"/>
    <mergeCell ref="A3:A4"/>
    <mergeCell ref="J4:N4"/>
    <mergeCell ref="J5:N5"/>
    <mergeCell ref="B10:C10"/>
    <mergeCell ref="J9:N9"/>
    <mergeCell ref="J10:N10"/>
    <mergeCell ref="B8:C8"/>
    <mergeCell ref="J7:N7"/>
    <mergeCell ref="J12:N12"/>
    <mergeCell ref="B39:H39"/>
    <mergeCell ref="B37:C37"/>
    <mergeCell ref="B35:C35"/>
    <mergeCell ref="J20:K20"/>
    <mergeCell ref="J8:N8"/>
    <mergeCell ref="B9:C9"/>
    <mergeCell ref="B29:C29"/>
    <mergeCell ref="B25:C25"/>
    <mergeCell ref="B18:C18"/>
  </mergeCells>
  <printOptions horizontalCentered="1"/>
  <pageMargins left="0.2362204724409449" right="0.2362204724409449" top="0.7480314960629921" bottom="0.7480314960629921" header="0.31496062992125984" footer="0.31496062992125984"/>
  <pageSetup fitToHeight="2" fitToWidth="2"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O32"/>
  <sheetViews>
    <sheetView zoomScalePageLayoutView="0" workbookViewId="0" topLeftCell="A19">
      <selection activeCell="P8" sqref="P8"/>
    </sheetView>
  </sheetViews>
  <sheetFormatPr defaultColWidth="9.140625" defaultRowHeight="12.75"/>
  <cols>
    <col min="1" max="1" width="4.28125" style="0" customWidth="1"/>
    <col min="2" max="2" width="15.7109375" style="0" customWidth="1"/>
    <col min="3" max="3" width="11.140625" style="0" customWidth="1"/>
    <col min="4" max="4" width="12.8515625" style="0" customWidth="1"/>
    <col min="5" max="5" width="18.28125" style="0" customWidth="1"/>
    <col min="6" max="6" width="11.7109375" style="0" customWidth="1"/>
    <col min="7" max="8" width="11.57421875" style="0" customWidth="1"/>
    <col min="9" max="9" width="12.8515625" style="0" customWidth="1"/>
    <col min="10" max="11" width="11.7109375" style="0" customWidth="1"/>
  </cols>
  <sheetData>
    <row r="1" spans="1:11" ht="66" customHeight="1">
      <c r="A1" s="66" t="s">
        <v>116</v>
      </c>
      <c r="B1" s="66"/>
      <c r="C1" s="66"/>
      <c r="D1" s="66"/>
      <c r="E1" s="66"/>
      <c r="F1" s="66"/>
      <c r="G1" s="66"/>
      <c r="H1" s="66"/>
      <c r="I1" s="66"/>
      <c r="J1" s="66"/>
      <c r="K1" s="66"/>
    </row>
    <row r="2" spans="1:11" ht="35.25" customHeight="1">
      <c r="A2" s="64" t="s">
        <v>0</v>
      </c>
      <c r="B2" s="91" t="s">
        <v>40</v>
      </c>
      <c r="C2" s="92"/>
      <c r="D2" s="71" t="s">
        <v>14</v>
      </c>
      <c r="E2" s="71" t="s">
        <v>29</v>
      </c>
      <c r="F2" s="71" t="s">
        <v>35</v>
      </c>
      <c r="G2" s="115" t="s">
        <v>6</v>
      </c>
      <c r="H2" s="116"/>
      <c r="I2" s="64" t="s">
        <v>38</v>
      </c>
      <c r="J2" s="119" t="s">
        <v>13</v>
      </c>
      <c r="K2" s="110"/>
    </row>
    <row r="3" spans="1:11" ht="156.75" customHeight="1">
      <c r="A3" s="65"/>
      <c r="B3" s="93"/>
      <c r="C3" s="94"/>
      <c r="D3" s="72"/>
      <c r="E3" s="72"/>
      <c r="F3" s="72"/>
      <c r="G3" s="5" t="s">
        <v>23</v>
      </c>
      <c r="H3" s="5" t="s">
        <v>15</v>
      </c>
      <c r="I3" s="65"/>
      <c r="J3" s="5" t="s">
        <v>23</v>
      </c>
      <c r="K3" s="5" t="s">
        <v>15</v>
      </c>
    </row>
    <row r="4" spans="1:11" ht="27" customHeight="1">
      <c r="A4" s="30"/>
      <c r="B4" s="89"/>
      <c r="C4" s="90"/>
      <c r="D4" s="2"/>
      <c r="E4" s="4" t="s">
        <v>31</v>
      </c>
      <c r="F4" s="5" t="s">
        <v>7</v>
      </c>
      <c r="G4" s="5" t="s">
        <v>7</v>
      </c>
      <c r="H4" s="4" t="s">
        <v>12</v>
      </c>
      <c r="I4" s="5" t="s">
        <v>7</v>
      </c>
      <c r="J4" s="5" t="s">
        <v>7</v>
      </c>
      <c r="K4" s="4" t="s">
        <v>12</v>
      </c>
    </row>
    <row r="5" spans="1:12" ht="45" customHeight="1">
      <c r="A5" s="64">
        <v>1</v>
      </c>
      <c r="B5" s="67" t="s">
        <v>46</v>
      </c>
      <c r="C5" s="78"/>
      <c r="D5" s="2" t="s">
        <v>97</v>
      </c>
      <c r="E5" s="111" t="s">
        <v>34</v>
      </c>
      <c r="F5" s="50">
        <f>H5*0.0649+G5</f>
        <v>137.413049</v>
      </c>
      <c r="G5" s="5">
        <v>22.15</v>
      </c>
      <c r="H5" s="4">
        <v>1776.01</v>
      </c>
      <c r="I5" s="50">
        <f aca="true" t="shared" si="0" ref="I5:K6">F5*1.2</f>
        <v>164.8956588</v>
      </c>
      <c r="J5" s="35">
        <f t="shared" si="0"/>
        <v>26.58</v>
      </c>
      <c r="K5" s="31">
        <f t="shared" si="0"/>
        <v>2131.212</v>
      </c>
      <c r="L5" s="59"/>
    </row>
    <row r="6" spans="1:12" ht="43.5" customHeight="1">
      <c r="A6" s="81"/>
      <c r="B6" s="117"/>
      <c r="C6" s="118"/>
      <c r="D6" s="2" t="s">
        <v>98</v>
      </c>
      <c r="E6" s="112"/>
      <c r="F6" s="50">
        <f>H6*0.0649+G6</f>
        <v>144.023799</v>
      </c>
      <c r="G6" s="5">
        <v>24.38</v>
      </c>
      <c r="H6" s="4">
        <v>1843.51</v>
      </c>
      <c r="I6" s="50">
        <f t="shared" si="0"/>
        <v>172.8285588</v>
      </c>
      <c r="J6" s="35">
        <f t="shared" si="0"/>
        <v>29.255999999999997</v>
      </c>
      <c r="K6" s="31">
        <f t="shared" si="0"/>
        <v>2212.212</v>
      </c>
      <c r="L6" s="59"/>
    </row>
    <row r="7" spans="1:12" ht="26.25" customHeight="1">
      <c r="A7" s="64">
        <v>2</v>
      </c>
      <c r="B7" s="67" t="s">
        <v>54</v>
      </c>
      <c r="C7" s="78"/>
      <c r="D7" s="2" t="s">
        <v>97</v>
      </c>
      <c r="E7" s="111" t="s">
        <v>32</v>
      </c>
      <c r="F7" s="50">
        <f>H7*0.0599+G7</f>
        <v>140.759891</v>
      </c>
      <c r="G7" s="5">
        <v>17.66</v>
      </c>
      <c r="H7" s="31">
        <v>2055.09</v>
      </c>
      <c r="I7" s="50">
        <f>F7*1.2</f>
        <v>168.9118692</v>
      </c>
      <c r="J7" s="35">
        <f aca="true" t="shared" si="1" ref="J7:K12">G7*1.2</f>
        <v>21.192</v>
      </c>
      <c r="K7" s="31">
        <f t="shared" si="1"/>
        <v>2466.108</v>
      </c>
      <c r="L7" s="59"/>
    </row>
    <row r="8" spans="1:12" ht="23.25" customHeight="1">
      <c r="A8" s="81"/>
      <c r="B8" s="117"/>
      <c r="C8" s="118"/>
      <c r="D8" s="2" t="s">
        <v>98</v>
      </c>
      <c r="E8" s="112"/>
      <c r="F8" s="50">
        <f>H8*0.0599+G8</f>
        <v>146.043889</v>
      </c>
      <c r="G8" s="5">
        <v>18.63</v>
      </c>
      <c r="H8" s="57">
        <v>2127.11</v>
      </c>
      <c r="I8" s="50">
        <f aca="true" t="shared" si="2" ref="I8:I30">F8*1.2</f>
        <v>175.25266680000001</v>
      </c>
      <c r="J8" s="35">
        <f t="shared" si="1"/>
        <v>22.355999999999998</v>
      </c>
      <c r="K8" s="31">
        <f t="shared" si="1"/>
        <v>2552.532</v>
      </c>
      <c r="L8" s="59"/>
    </row>
    <row r="9" spans="1:12" ht="23.25" customHeight="1">
      <c r="A9" s="81"/>
      <c r="B9" s="117"/>
      <c r="C9" s="118"/>
      <c r="D9" s="2" t="s">
        <v>97</v>
      </c>
      <c r="E9" s="111" t="s">
        <v>33</v>
      </c>
      <c r="F9" s="50">
        <f>H9*0.0599+G9</f>
        <v>140.759891</v>
      </c>
      <c r="G9" s="5">
        <v>17.66</v>
      </c>
      <c r="H9" s="31">
        <v>2055.09</v>
      </c>
      <c r="I9" s="50">
        <f t="shared" si="2"/>
        <v>168.9118692</v>
      </c>
      <c r="J9" s="35">
        <f t="shared" si="1"/>
        <v>21.192</v>
      </c>
      <c r="K9" s="31">
        <f t="shared" si="1"/>
        <v>2466.108</v>
      </c>
      <c r="L9" s="59"/>
    </row>
    <row r="10" spans="1:12" ht="23.25" customHeight="1">
      <c r="A10" s="81"/>
      <c r="B10" s="117"/>
      <c r="C10" s="118"/>
      <c r="D10" s="2" t="s">
        <v>98</v>
      </c>
      <c r="E10" s="112"/>
      <c r="F10" s="50">
        <f>H10*0.0599+G10</f>
        <v>146.043889</v>
      </c>
      <c r="G10" s="5">
        <v>18.63</v>
      </c>
      <c r="H10" s="57">
        <v>2127.11</v>
      </c>
      <c r="I10" s="50">
        <f t="shared" si="2"/>
        <v>175.25266680000001</v>
      </c>
      <c r="J10" s="35">
        <f t="shared" si="1"/>
        <v>22.355999999999998</v>
      </c>
      <c r="K10" s="31">
        <f t="shared" si="1"/>
        <v>2552.532</v>
      </c>
      <c r="L10" s="59"/>
    </row>
    <row r="11" spans="1:12" ht="23.25" customHeight="1">
      <c r="A11" s="81"/>
      <c r="B11" s="117"/>
      <c r="C11" s="118"/>
      <c r="D11" s="2" t="s">
        <v>97</v>
      </c>
      <c r="E11" s="111" t="s">
        <v>34</v>
      </c>
      <c r="F11" s="50">
        <f>H11*0.0649+G11</f>
        <v>151.03534100000002</v>
      </c>
      <c r="G11" s="5">
        <v>17.66</v>
      </c>
      <c r="H11" s="31">
        <v>2055.09</v>
      </c>
      <c r="I11" s="50">
        <f t="shared" si="2"/>
        <v>181.24240920000003</v>
      </c>
      <c r="J11" s="35">
        <f t="shared" si="1"/>
        <v>21.192</v>
      </c>
      <c r="K11" s="31">
        <f t="shared" si="1"/>
        <v>2466.108</v>
      </c>
      <c r="L11" s="59"/>
    </row>
    <row r="12" spans="1:12" ht="23.25" customHeight="1">
      <c r="A12" s="65"/>
      <c r="B12" s="79"/>
      <c r="C12" s="80"/>
      <c r="D12" s="2" t="s">
        <v>98</v>
      </c>
      <c r="E12" s="112"/>
      <c r="F12" s="50">
        <f aca="true" t="shared" si="3" ref="F12:F30">H12*0.0649+G12</f>
        <v>156.679439</v>
      </c>
      <c r="G12" s="5">
        <v>18.63</v>
      </c>
      <c r="H12" s="57">
        <v>2127.11</v>
      </c>
      <c r="I12" s="50">
        <f t="shared" si="2"/>
        <v>188.0153268</v>
      </c>
      <c r="J12" s="35">
        <f t="shared" si="1"/>
        <v>22.355999999999998</v>
      </c>
      <c r="K12" s="31">
        <f t="shared" si="1"/>
        <v>2552.532</v>
      </c>
      <c r="L12" s="59"/>
    </row>
    <row r="13" spans="1:11" ht="27" customHeight="1">
      <c r="A13" s="64">
        <v>3</v>
      </c>
      <c r="B13" s="74" t="s">
        <v>65</v>
      </c>
      <c r="C13" s="75"/>
      <c r="D13" s="2" t="s">
        <v>97</v>
      </c>
      <c r="E13" s="113">
        <v>0.05</v>
      </c>
      <c r="F13" s="50">
        <f>H13*0.05+G13</f>
        <v>132.6345</v>
      </c>
      <c r="G13" s="2">
        <v>29.88</v>
      </c>
      <c r="H13" s="31">
        <v>2055.09</v>
      </c>
      <c r="I13" s="50">
        <f t="shared" si="2"/>
        <v>159.1614</v>
      </c>
      <c r="J13" s="35">
        <f aca="true" t="shared" si="4" ref="J13:J30">G13*1.2</f>
        <v>35.855999999999995</v>
      </c>
      <c r="K13" s="31">
        <f aca="true" t="shared" si="5" ref="K13:K30">H13*1.2</f>
        <v>2466.108</v>
      </c>
    </row>
    <row r="14" spans="1:11" ht="34.5" customHeight="1">
      <c r="A14" s="65"/>
      <c r="B14" s="76"/>
      <c r="C14" s="77"/>
      <c r="D14" s="2" t="s">
        <v>98</v>
      </c>
      <c r="E14" s="114"/>
      <c r="F14" s="50">
        <f>H14*0.05+G14</f>
        <v>137.1755</v>
      </c>
      <c r="G14" s="2">
        <v>30.82</v>
      </c>
      <c r="H14" s="57">
        <v>2127.11</v>
      </c>
      <c r="I14" s="50">
        <f t="shared" si="2"/>
        <v>164.6106</v>
      </c>
      <c r="J14" s="35">
        <f t="shared" si="4"/>
        <v>36.984</v>
      </c>
      <c r="K14" s="31">
        <f t="shared" si="5"/>
        <v>2552.532</v>
      </c>
    </row>
    <row r="15" spans="1:12" ht="28.5" customHeight="1">
      <c r="A15" s="64">
        <v>4</v>
      </c>
      <c r="B15" s="74" t="s">
        <v>147</v>
      </c>
      <c r="C15" s="75"/>
      <c r="D15" s="2" t="s">
        <v>97</v>
      </c>
      <c r="E15" s="111" t="s">
        <v>34</v>
      </c>
      <c r="F15" s="50">
        <f t="shared" si="3"/>
        <v>175.99534100000002</v>
      </c>
      <c r="G15" s="2">
        <v>42.62</v>
      </c>
      <c r="H15" s="31">
        <v>2055.09</v>
      </c>
      <c r="I15" s="50">
        <f t="shared" si="2"/>
        <v>211.19440920000002</v>
      </c>
      <c r="J15" s="35">
        <f t="shared" si="4"/>
        <v>51.144</v>
      </c>
      <c r="K15" s="31">
        <f t="shared" si="5"/>
        <v>2466.108</v>
      </c>
      <c r="L15" s="59"/>
    </row>
    <row r="16" spans="1:12" ht="29.25" customHeight="1">
      <c r="A16" s="65"/>
      <c r="B16" s="76"/>
      <c r="C16" s="77"/>
      <c r="D16" s="2" t="s">
        <v>98</v>
      </c>
      <c r="E16" s="112"/>
      <c r="F16" s="50">
        <f t="shared" si="3"/>
        <v>162.65943900000002</v>
      </c>
      <c r="G16" s="2">
        <v>24.61</v>
      </c>
      <c r="H16" s="57">
        <v>2127.11</v>
      </c>
      <c r="I16" s="50">
        <f t="shared" si="2"/>
        <v>195.1913268</v>
      </c>
      <c r="J16" s="35">
        <f t="shared" si="4"/>
        <v>29.531999999999996</v>
      </c>
      <c r="K16" s="31">
        <f>H16*1.2</f>
        <v>2552.532</v>
      </c>
      <c r="L16" s="59"/>
    </row>
    <row r="17" spans="1:12" ht="34.5" customHeight="1">
      <c r="A17" s="64">
        <v>5</v>
      </c>
      <c r="B17" s="74" t="s">
        <v>53</v>
      </c>
      <c r="C17" s="75"/>
      <c r="D17" s="2" t="s">
        <v>97</v>
      </c>
      <c r="E17" s="111" t="s">
        <v>34</v>
      </c>
      <c r="F17" s="50">
        <f>H17*0.0649+G17</f>
        <v>136.603049</v>
      </c>
      <c r="G17" s="2">
        <v>21.34</v>
      </c>
      <c r="H17" s="57">
        <v>1776.01</v>
      </c>
      <c r="I17" s="50">
        <f t="shared" si="2"/>
        <v>163.9236588</v>
      </c>
      <c r="J17" s="35">
        <f t="shared" si="4"/>
        <v>25.608</v>
      </c>
      <c r="K17" s="31">
        <f t="shared" si="5"/>
        <v>2131.212</v>
      </c>
      <c r="L17" s="60"/>
    </row>
    <row r="18" spans="1:12" ht="36.75" customHeight="1">
      <c r="A18" s="81"/>
      <c r="B18" s="82"/>
      <c r="C18" s="83"/>
      <c r="D18" s="2" t="s">
        <v>98</v>
      </c>
      <c r="E18" s="112"/>
      <c r="F18" s="50">
        <f>H18*0.0649+G18</f>
        <v>143.733799</v>
      </c>
      <c r="G18" s="2">
        <v>24.09</v>
      </c>
      <c r="H18" s="57">
        <v>1843.51</v>
      </c>
      <c r="I18" s="50">
        <f t="shared" si="2"/>
        <v>172.4805588</v>
      </c>
      <c r="J18" s="35">
        <f t="shared" si="4"/>
        <v>28.907999999999998</v>
      </c>
      <c r="K18" s="31">
        <f t="shared" si="5"/>
        <v>2212.212</v>
      </c>
      <c r="L18" s="60"/>
    </row>
    <row r="19" spans="1:12" ht="33.75" customHeight="1">
      <c r="A19" s="81"/>
      <c r="B19" s="82"/>
      <c r="C19" s="83"/>
      <c r="D19" s="2" t="s">
        <v>97</v>
      </c>
      <c r="E19" s="111" t="s">
        <v>66</v>
      </c>
      <c r="F19" s="50">
        <f>H19*0.0601+G19</f>
        <v>128.078201</v>
      </c>
      <c r="G19" s="2">
        <v>21.34</v>
      </c>
      <c r="H19" s="57">
        <v>1776.01</v>
      </c>
      <c r="I19" s="50">
        <f t="shared" si="2"/>
        <v>153.6938412</v>
      </c>
      <c r="J19" s="35">
        <f t="shared" si="4"/>
        <v>25.608</v>
      </c>
      <c r="K19" s="31">
        <f t="shared" si="5"/>
        <v>2131.212</v>
      </c>
      <c r="L19" s="60"/>
    </row>
    <row r="20" spans="1:12" ht="31.5" customHeight="1">
      <c r="A20" s="65"/>
      <c r="B20" s="76"/>
      <c r="C20" s="77"/>
      <c r="D20" s="2" t="s">
        <v>98</v>
      </c>
      <c r="E20" s="112"/>
      <c r="F20" s="50">
        <f>H20*0.0601+G20</f>
        <v>134.884951</v>
      </c>
      <c r="G20" s="2">
        <v>24.09</v>
      </c>
      <c r="H20" s="57">
        <v>1843.51</v>
      </c>
      <c r="I20" s="50">
        <f t="shared" si="2"/>
        <v>161.8619412</v>
      </c>
      <c r="J20" s="35">
        <f t="shared" si="4"/>
        <v>28.907999999999998</v>
      </c>
      <c r="K20" s="31">
        <f t="shared" si="5"/>
        <v>2212.212</v>
      </c>
      <c r="L20" s="60"/>
    </row>
    <row r="21" spans="1:12" ht="36" customHeight="1">
      <c r="A21" s="64">
        <v>6</v>
      </c>
      <c r="B21" s="74" t="s">
        <v>148</v>
      </c>
      <c r="C21" s="75"/>
      <c r="D21" s="2" t="s">
        <v>97</v>
      </c>
      <c r="E21" s="111" t="s">
        <v>34</v>
      </c>
      <c r="F21" s="50">
        <f>H21*0.0649+G21</f>
        <v>132.71304899999998</v>
      </c>
      <c r="G21" s="2">
        <v>17.45</v>
      </c>
      <c r="H21" s="57">
        <v>1776.01</v>
      </c>
      <c r="I21" s="50">
        <f t="shared" si="2"/>
        <v>159.25565879999996</v>
      </c>
      <c r="J21" s="35">
        <f t="shared" si="4"/>
        <v>20.939999999999998</v>
      </c>
      <c r="K21" s="31">
        <f t="shared" si="5"/>
        <v>2131.212</v>
      </c>
      <c r="L21" s="60"/>
    </row>
    <row r="22" spans="1:12" ht="36.75" customHeight="1">
      <c r="A22" s="65"/>
      <c r="B22" s="76"/>
      <c r="C22" s="77"/>
      <c r="D22" s="2" t="s">
        <v>98</v>
      </c>
      <c r="E22" s="112"/>
      <c r="F22" s="50">
        <f>H22*0.0649+G22</f>
        <v>138.573799</v>
      </c>
      <c r="G22" s="2">
        <v>18.93</v>
      </c>
      <c r="H22" s="57">
        <v>1843.51</v>
      </c>
      <c r="I22" s="50">
        <f t="shared" si="2"/>
        <v>166.2885588</v>
      </c>
      <c r="J22" s="35">
        <f t="shared" si="4"/>
        <v>22.715999999999998</v>
      </c>
      <c r="K22" s="31">
        <f t="shared" si="5"/>
        <v>2212.212</v>
      </c>
      <c r="L22" s="60"/>
    </row>
    <row r="23" spans="1:12" ht="32.25" customHeight="1">
      <c r="A23" s="64">
        <v>7</v>
      </c>
      <c r="B23" s="74" t="s">
        <v>151</v>
      </c>
      <c r="C23" s="75"/>
      <c r="D23" s="2" t="s">
        <v>97</v>
      </c>
      <c r="E23" s="111" t="s">
        <v>34</v>
      </c>
      <c r="F23" s="50">
        <f t="shared" si="3"/>
        <v>150.75534100000002</v>
      </c>
      <c r="G23" s="57">
        <v>17.38</v>
      </c>
      <c r="H23" s="57">
        <v>2055.09</v>
      </c>
      <c r="I23" s="50">
        <f t="shared" si="2"/>
        <v>180.9064092</v>
      </c>
      <c r="J23" s="35">
        <f t="shared" si="4"/>
        <v>20.855999999999998</v>
      </c>
      <c r="K23" s="31">
        <f t="shared" si="5"/>
        <v>2466.108</v>
      </c>
      <c r="L23" s="60"/>
    </row>
    <row r="24" spans="1:12" ht="35.25" customHeight="1">
      <c r="A24" s="65"/>
      <c r="B24" s="76"/>
      <c r="C24" s="77"/>
      <c r="D24" s="2" t="s">
        <v>98</v>
      </c>
      <c r="E24" s="112"/>
      <c r="F24" s="50">
        <f t="shared" si="3"/>
        <v>156.499439</v>
      </c>
      <c r="G24" s="57">
        <v>18.45</v>
      </c>
      <c r="H24" s="57">
        <v>2127.11</v>
      </c>
      <c r="I24" s="50">
        <f t="shared" si="2"/>
        <v>187.7993268</v>
      </c>
      <c r="J24" s="57">
        <f t="shared" si="4"/>
        <v>22.139999999999997</v>
      </c>
      <c r="K24" s="31">
        <f t="shared" si="5"/>
        <v>2552.532</v>
      </c>
      <c r="L24" s="60"/>
    </row>
    <row r="25" spans="1:12" ht="36.75" customHeight="1">
      <c r="A25" s="64">
        <v>8</v>
      </c>
      <c r="B25" s="74" t="s">
        <v>149</v>
      </c>
      <c r="C25" s="75"/>
      <c r="D25" s="2" t="s">
        <v>97</v>
      </c>
      <c r="E25" s="111" t="s">
        <v>34</v>
      </c>
      <c r="F25" s="50">
        <f t="shared" si="3"/>
        <v>129.88800279999998</v>
      </c>
      <c r="G25" s="34">
        <v>14.9</v>
      </c>
      <c r="H25" s="31">
        <v>1771.772</v>
      </c>
      <c r="I25" s="50">
        <f t="shared" si="2"/>
        <v>155.86560335999997</v>
      </c>
      <c r="J25" s="35">
        <f t="shared" si="4"/>
        <v>17.88</v>
      </c>
      <c r="K25" s="31">
        <f t="shared" si="5"/>
        <v>2126.1263999999996</v>
      </c>
      <c r="L25" s="59"/>
    </row>
    <row r="26" spans="1:15" ht="37.5" customHeight="1">
      <c r="A26" s="65"/>
      <c r="B26" s="76"/>
      <c r="C26" s="77"/>
      <c r="D26" s="2" t="s">
        <v>98</v>
      </c>
      <c r="E26" s="112"/>
      <c r="F26" s="50">
        <f t="shared" si="3"/>
        <v>134.78767299999998</v>
      </c>
      <c r="G26" s="34">
        <v>19.67</v>
      </c>
      <c r="H26" s="31">
        <v>1773.77</v>
      </c>
      <c r="I26" s="50">
        <f t="shared" si="2"/>
        <v>161.7452076</v>
      </c>
      <c r="J26" s="35">
        <f t="shared" si="4"/>
        <v>23.604000000000003</v>
      </c>
      <c r="K26" s="31">
        <f t="shared" si="5"/>
        <v>2128.524</v>
      </c>
      <c r="L26" s="59"/>
      <c r="M26" s="59"/>
      <c r="N26" s="59"/>
      <c r="O26" s="59"/>
    </row>
    <row r="27" spans="1:11" ht="36" customHeight="1">
      <c r="A27" s="64">
        <v>9</v>
      </c>
      <c r="B27" s="74" t="s">
        <v>150</v>
      </c>
      <c r="C27" s="75"/>
      <c r="D27" s="2" t="s">
        <v>97</v>
      </c>
      <c r="E27" s="111" t="s">
        <v>32</v>
      </c>
      <c r="F27" s="50">
        <f>H27*0.0599+G27</f>
        <v>144.429891</v>
      </c>
      <c r="G27" s="2">
        <v>21.33</v>
      </c>
      <c r="H27" s="57">
        <v>2055.09</v>
      </c>
      <c r="I27" s="50">
        <f t="shared" si="2"/>
        <v>173.31586919999998</v>
      </c>
      <c r="J27" s="35">
        <f t="shared" si="4"/>
        <v>25.595999999999997</v>
      </c>
      <c r="K27" s="31">
        <f t="shared" si="5"/>
        <v>2466.108</v>
      </c>
    </row>
    <row r="28" spans="1:11" ht="36.75" customHeight="1">
      <c r="A28" s="81"/>
      <c r="B28" s="82"/>
      <c r="C28" s="83"/>
      <c r="D28" s="2" t="s">
        <v>98</v>
      </c>
      <c r="E28" s="112"/>
      <c r="F28" s="50">
        <f>H28*0.0599+G28</f>
        <v>151.56388900000002</v>
      </c>
      <c r="G28" s="2">
        <v>24.15</v>
      </c>
      <c r="H28" s="57">
        <v>2127.11</v>
      </c>
      <c r="I28" s="50">
        <f t="shared" si="2"/>
        <v>181.8766668</v>
      </c>
      <c r="J28" s="35">
        <v>28.98</v>
      </c>
      <c r="K28" s="31">
        <f t="shared" si="5"/>
        <v>2552.532</v>
      </c>
    </row>
    <row r="29" spans="1:11" ht="29.25" customHeight="1">
      <c r="A29" s="81"/>
      <c r="B29" s="82"/>
      <c r="C29" s="83"/>
      <c r="D29" s="2" t="s">
        <v>97</v>
      </c>
      <c r="E29" s="111" t="s">
        <v>34</v>
      </c>
      <c r="F29" s="50">
        <f t="shared" si="3"/>
        <v>154.70534100000003</v>
      </c>
      <c r="G29" s="2">
        <v>21.33</v>
      </c>
      <c r="H29" s="57">
        <v>2055.09</v>
      </c>
      <c r="I29" s="50">
        <f t="shared" si="2"/>
        <v>185.64640920000002</v>
      </c>
      <c r="J29" s="35">
        <f t="shared" si="4"/>
        <v>25.595999999999997</v>
      </c>
      <c r="K29" s="31">
        <f t="shared" si="5"/>
        <v>2466.108</v>
      </c>
    </row>
    <row r="30" spans="1:11" ht="33.75" customHeight="1">
      <c r="A30" s="65"/>
      <c r="B30" s="76"/>
      <c r="C30" s="77"/>
      <c r="D30" s="2" t="s">
        <v>98</v>
      </c>
      <c r="E30" s="112"/>
      <c r="F30" s="50">
        <f t="shared" si="3"/>
        <v>162.199439</v>
      </c>
      <c r="G30" s="2">
        <v>24.15</v>
      </c>
      <c r="H30" s="57">
        <v>2127.11</v>
      </c>
      <c r="I30" s="50">
        <f t="shared" si="2"/>
        <v>194.63932680000002</v>
      </c>
      <c r="J30" s="35">
        <f t="shared" si="4"/>
        <v>28.979999999999997</v>
      </c>
      <c r="K30" s="31">
        <f t="shared" si="5"/>
        <v>2552.532</v>
      </c>
    </row>
    <row r="31" spans="1:11" ht="18.75" customHeight="1" hidden="1">
      <c r="A31" s="5"/>
      <c r="B31" s="120"/>
      <c r="C31" s="121"/>
      <c r="D31" s="51"/>
      <c r="E31" s="29"/>
      <c r="F31" s="29"/>
      <c r="G31" s="2"/>
      <c r="H31" s="4"/>
      <c r="I31" s="4"/>
      <c r="J31" s="5"/>
      <c r="K31" s="4"/>
    </row>
    <row r="32" spans="1:8" ht="39.75" customHeight="1">
      <c r="A32" s="9" t="s">
        <v>22</v>
      </c>
      <c r="B32" s="86" t="s">
        <v>24</v>
      </c>
      <c r="C32" s="86"/>
      <c r="D32" s="86"/>
      <c r="E32" s="86"/>
      <c r="F32" s="86"/>
      <c r="G32" s="86"/>
      <c r="H32" s="86"/>
    </row>
  </sheetData>
  <sheetProtection/>
  <mergeCells count="43">
    <mergeCell ref="A13:A14"/>
    <mergeCell ref="A25:A26"/>
    <mergeCell ref="E25:E26"/>
    <mergeCell ref="A21:A22"/>
    <mergeCell ref="B32:H32"/>
    <mergeCell ref="E27:E28"/>
    <mergeCell ref="B27:C30"/>
    <mergeCell ref="A27:A30"/>
    <mergeCell ref="E23:E24"/>
    <mergeCell ref="A15:A16"/>
    <mergeCell ref="E29:E30"/>
    <mergeCell ref="E17:E18"/>
    <mergeCell ref="B31:C31"/>
    <mergeCell ref="E15:E16"/>
    <mergeCell ref="B25:C26"/>
    <mergeCell ref="A17:A20"/>
    <mergeCell ref="A23:A24"/>
    <mergeCell ref="I2:I3"/>
    <mergeCell ref="E5:E6"/>
    <mergeCell ref="B15:C16"/>
    <mergeCell ref="D2:D3"/>
    <mergeCell ref="B23:C24"/>
    <mergeCell ref="E9:E10"/>
    <mergeCell ref="B7:C12"/>
    <mergeCell ref="F2:F3"/>
    <mergeCell ref="B17:C20"/>
    <mergeCell ref="E2:E3"/>
    <mergeCell ref="A1:K1"/>
    <mergeCell ref="E11:E12"/>
    <mergeCell ref="E13:E14"/>
    <mergeCell ref="G2:H2"/>
    <mergeCell ref="B13:C14"/>
    <mergeCell ref="B21:C22"/>
    <mergeCell ref="E21:E22"/>
    <mergeCell ref="B5:C6"/>
    <mergeCell ref="E19:E20"/>
    <mergeCell ref="J2:K2"/>
    <mergeCell ref="E7:E8"/>
    <mergeCell ref="B2:C3"/>
    <mergeCell ref="B4:C4"/>
    <mergeCell ref="A5:A6"/>
    <mergeCell ref="A2:A3"/>
    <mergeCell ref="A7:A12"/>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P45"/>
  <sheetViews>
    <sheetView tabSelected="1" zoomScalePageLayoutView="0" workbookViewId="0" topLeftCell="A37">
      <selection activeCell="L12" sqref="L12"/>
    </sheetView>
  </sheetViews>
  <sheetFormatPr defaultColWidth="9.140625" defaultRowHeight="12.75"/>
  <cols>
    <col min="2" max="2" width="49.57421875" style="0" customWidth="1"/>
    <col min="3" max="3" width="17.00390625" style="0" customWidth="1"/>
    <col min="4" max="4" width="11.7109375" style="0" customWidth="1"/>
    <col min="5" max="5" width="13.00390625" style="0" customWidth="1"/>
    <col min="6" max="6" width="12.7109375" style="0" customWidth="1"/>
    <col min="7" max="7" width="12.57421875" style="0" customWidth="1"/>
    <col min="8" max="8" width="13.140625" style="0" customWidth="1"/>
    <col min="9" max="9" width="10.421875" style="0" hidden="1" customWidth="1"/>
  </cols>
  <sheetData>
    <row r="1" spans="1:9" s="10" customFormat="1" ht="61.5" customHeight="1">
      <c r="A1" s="66" t="s">
        <v>140</v>
      </c>
      <c r="B1" s="66"/>
      <c r="C1" s="66"/>
      <c r="D1" s="66"/>
      <c r="E1" s="66"/>
      <c r="F1" s="66"/>
      <c r="G1" s="66"/>
      <c r="H1" s="66"/>
      <c r="I1" s="11"/>
    </row>
    <row r="2" spans="1:11" s="10" customFormat="1" ht="62.25" customHeight="1">
      <c r="A2" s="5" t="s">
        <v>0</v>
      </c>
      <c r="B2" s="2" t="s">
        <v>39</v>
      </c>
      <c r="C2" s="2" t="s">
        <v>2</v>
      </c>
      <c r="D2" s="43" t="s">
        <v>25</v>
      </c>
      <c r="E2" s="128" t="s">
        <v>8</v>
      </c>
      <c r="F2" s="119"/>
      <c r="G2" s="109" t="s">
        <v>9</v>
      </c>
      <c r="H2" s="110"/>
      <c r="I2" s="2" t="s">
        <v>36</v>
      </c>
      <c r="K2" s="10" t="s">
        <v>3</v>
      </c>
    </row>
    <row r="3" spans="1:10" s="10" customFormat="1" ht="29.25" customHeight="1">
      <c r="A3" s="1"/>
      <c r="B3" s="5"/>
      <c r="C3" s="6"/>
      <c r="D3" s="2"/>
      <c r="E3" s="2" t="s">
        <v>70</v>
      </c>
      <c r="F3" s="2" t="s">
        <v>71</v>
      </c>
      <c r="G3" s="2" t="s">
        <v>70</v>
      </c>
      <c r="H3" s="2" t="s">
        <v>71</v>
      </c>
      <c r="I3" s="53"/>
      <c r="J3" s="13"/>
    </row>
    <row r="4" spans="1:9" s="10" customFormat="1" ht="27.75" customHeight="1">
      <c r="A4" s="110">
        <v>1</v>
      </c>
      <c r="B4" s="129" t="s">
        <v>87</v>
      </c>
      <c r="C4" s="4" t="s">
        <v>4</v>
      </c>
      <c r="D4" s="28" t="s">
        <v>119</v>
      </c>
      <c r="E4" s="28">
        <v>21.6</v>
      </c>
      <c r="F4" s="28">
        <v>23.9</v>
      </c>
      <c r="G4" s="28">
        <f>E4*1.2</f>
        <v>25.92</v>
      </c>
      <c r="H4" s="28">
        <f>F4*1.2</f>
        <v>28.679999999999996</v>
      </c>
      <c r="I4" s="54">
        <f>H4/G4*100</f>
        <v>110.64814814814812</v>
      </c>
    </row>
    <row r="5" spans="1:9" s="10" customFormat="1" ht="27" customHeight="1">
      <c r="A5" s="110"/>
      <c r="B5" s="130"/>
      <c r="C5" s="4" t="s">
        <v>1</v>
      </c>
      <c r="D5" s="28" t="s">
        <v>119</v>
      </c>
      <c r="E5" s="28">
        <v>17.62</v>
      </c>
      <c r="F5" s="28">
        <v>20.46</v>
      </c>
      <c r="G5" s="28">
        <f>E5*1.2</f>
        <v>21.144000000000002</v>
      </c>
      <c r="H5" s="28">
        <f>F5*1.2</f>
        <v>24.552</v>
      </c>
      <c r="I5" s="54">
        <f>H5/G5*100</f>
        <v>116.11804767309874</v>
      </c>
    </row>
    <row r="6" spans="1:9" s="10" customFormat="1" ht="44.25" customHeight="1">
      <c r="A6" s="4">
        <v>2</v>
      </c>
      <c r="B6" s="39" t="s">
        <v>73</v>
      </c>
      <c r="C6" s="4" t="s">
        <v>4</v>
      </c>
      <c r="D6" s="28" t="s">
        <v>118</v>
      </c>
      <c r="E6" s="28">
        <v>20.11</v>
      </c>
      <c r="F6" s="28">
        <v>18.4</v>
      </c>
      <c r="G6" s="28">
        <f aca="true" t="shared" si="0" ref="G6:H8">E6*1.2</f>
        <v>24.131999999999998</v>
      </c>
      <c r="H6" s="28">
        <f t="shared" si="0"/>
        <v>22.08</v>
      </c>
      <c r="I6" s="54">
        <f>H6/G6*100</f>
        <v>91.49676777722526</v>
      </c>
    </row>
    <row r="7" spans="1:9" s="10" customFormat="1" ht="33.75" customHeight="1">
      <c r="A7" s="4">
        <v>3</v>
      </c>
      <c r="B7" s="61" t="s">
        <v>88</v>
      </c>
      <c r="C7" s="4" t="s">
        <v>4</v>
      </c>
      <c r="D7" s="28" t="s">
        <v>118</v>
      </c>
      <c r="E7" s="28">
        <v>18.93</v>
      </c>
      <c r="F7" s="28">
        <v>18.4</v>
      </c>
      <c r="G7" s="28">
        <f t="shared" si="0"/>
        <v>22.715999999999998</v>
      </c>
      <c r="H7" s="28">
        <f t="shared" si="0"/>
        <v>22.08</v>
      </c>
      <c r="I7" s="54">
        <f>H7/G7*100</f>
        <v>97.20021130480718</v>
      </c>
    </row>
    <row r="8" spans="1:9" s="10" customFormat="1" ht="36" customHeight="1">
      <c r="A8" s="4">
        <v>4</v>
      </c>
      <c r="B8" s="38" t="s">
        <v>89</v>
      </c>
      <c r="C8" s="5" t="s">
        <v>4</v>
      </c>
      <c r="D8" s="28" t="s">
        <v>118</v>
      </c>
      <c r="E8" s="28">
        <v>17.36</v>
      </c>
      <c r="F8" s="28">
        <v>18.4</v>
      </c>
      <c r="G8" s="28">
        <f t="shared" si="0"/>
        <v>20.831999999999997</v>
      </c>
      <c r="H8" s="28">
        <f t="shared" si="0"/>
        <v>22.08</v>
      </c>
      <c r="I8" s="54">
        <f>H8/G8*100</f>
        <v>105.99078341013825</v>
      </c>
    </row>
    <row r="9" spans="1:9" s="10" customFormat="1" ht="44.25" customHeight="1">
      <c r="A9" s="4">
        <v>5</v>
      </c>
      <c r="B9" s="38" t="s">
        <v>72</v>
      </c>
      <c r="C9" s="4" t="s">
        <v>4</v>
      </c>
      <c r="D9" s="28" t="s">
        <v>118</v>
      </c>
      <c r="E9" s="28">
        <v>17.29</v>
      </c>
      <c r="F9" s="28">
        <v>18.4</v>
      </c>
      <c r="G9" s="28">
        <f aca="true" t="shared" si="1" ref="G9:H14">E9*1.2</f>
        <v>20.747999999999998</v>
      </c>
      <c r="H9" s="28">
        <f t="shared" si="1"/>
        <v>22.08</v>
      </c>
      <c r="I9" s="54">
        <f>F9/E9*100</f>
        <v>106.41989589358009</v>
      </c>
    </row>
    <row r="10" spans="1:9" s="10" customFormat="1" ht="33.75" customHeight="1">
      <c r="A10" s="110">
        <v>6</v>
      </c>
      <c r="B10" s="39" t="s">
        <v>48</v>
      </c>
      <c r="C10" s="4" t="s">
        <v>4</v>
      </c>
      <c r="D10" s="28" t="s">
        <v>119</v>
      </c>
      <c r="E10" s="28">
        <v>14.23</v>
      </c>
      <c r="F10" s="28">
        <v>14.64</v>
      </c>
      <c r="G10" s="28">
        <f t="shared" si="1"/>
        <v>17.076</v>
      </c>
      <c r="H10" s="28">
        <f t="shared" si="1"/>
        <v>17.568</v>
      </c>
      <c r="I10" s="54">
        <f aca="true" t="shared" si="2" ref="I10:I15">H10/G10*100</f>
        <v>102.8812368236121</v>
      </c>
    </row>
    <row r="11" spans="1:9" s="10" customFormat="1" ht="37.5" customHeight="1">
      <c r="A11" s="110"/>
      <c r="B11" s="39" t="s">
        <v>132</v>
      </c>
      <c r="C11" s="4" t="s">
        <v>1</v>
      </c>
      <c r="D11" s="28" t="s">
        <v>119</v>
      </c>
      <c r="E11" s="28">
        <v>25.59</v>
      </c>
      <c r="F11" s="28">
        <v>20.46</v>
      </c>
      <c r="G11" s="28">
        <f t="shared" si="1"/>
        <v>30.708</v>
      </c>
      <c r="H11" s="28">
        <f t="shared" si="1"/>
        <v>24.552</v>
      </c>
      <c r="I11" s="54">
        <f t="shared" si="2"/>
        <v>79.95310668229779</v>
      </c>
    </row>
    <row r="12" spans="1:9" s="10" customFormat="1" ht="31.5" customHeight="1">
      <c r="A12" s="4">
        <v>7</v>
      </c>
      <c r="B12" s="44" t="s">
        <v>26</v>
      </c>
      <c r="C12" s="4" t="s">
        <v>4</v>
      </c>
      <c r="D12" s="28" t="s">
        <v>123</v>
      </c>
      <c r="E12" s="28">
        <v>14.9</v>
      </c>
      <c r="F12" s="28">
        <v>19.67</v>
      </c>
      <c r="G12" s="28">
        <f t="shared" si="1"/>
        <v>17.88</v>
      </c>
      <c r="H12" s="28">
        <f t="shared" si="1"/>
        <v>23.604000000000003</v>
      </c>
      <c r="I12" s="54">
        <f t="shared" si="2"/>
        <v>132.01342281879195</v>
      </c>
    </row>
    <row r="13" spans="1:9" s="10" customFormat="1" ht="26.25" customHeight="1">
      <c r="A13" s="124">
        <v>8</v>
      </c>
      <c r="B13" s="122" t="s">
        <v>86</v>
      </c>
      <c r="C13" s="4" t="s">
        <v>4</v>
      </c>
      <c r="D13" s="28" t="s">
        <v>119</v>
      </c>
      <c r="E13" s="28">
        <v>21.24</v>
      </c>
      <c r="F13" s="28">
        <v>23.9</v>
      </c>
      <c r="G13" s="28">
        <f t="shared" si="1"/>
        <v>25.487999999999996</v>
      </c>
      <c r="H13" s="28">
        <f t="shared" si="1"/>
        <v>28.679999999999996</v>
      </c>
      <c r="I13" s="54">
        <f t="shared" si="2"/>
        <v>112.52354048964219</v>
      </c>
    </row>
    <row r="14" spans="1:9" s="10" customFormat="1" ht="30.75" customHeight="1">
      <c r="A14" s="125"/>
      <c r="B14" s="123"/>
      <c r="C14" s="4" t="s">
        <v>1</v>
      </c>
      <c r="D14" s="28" t="s">
        <v>119</v>
      </c>
      <c r="E14" s="28">
        <v>25.57</v>
      </c>
      <c r="F14" s="28">
        <v>20.46</v>
      </c>
      <c r="G14" s="28">
        <f t="shared" si="1"/>
        <v>30.683999999999997</v>
      </c>
      <c r="H14" s="28">
        <f t="shared" si="1"/>
        <v>24.552</v>
      </c>
      <c r="I14" s="54">
        <f t="shared" si="2"/>
        <v>80.01564333202973</v>
      </c>
    </row>
    <row r="15" spans="1:9" s="10" customFormat="1" ht="48" customHeight="1">
      <c r="A15" s="45">
        <v>9</v>
      </c>
      <c r="B15" s="44" t="s">
        <v>121</v>
      </c>
      <c r="C15" s="4" t="s">
        <v>4</v>
      </c>
      <c r="D15" s="28" t="s">
        <v>119</v>
      </c>
      <c r="E15" s="28">
        <v>24.02</v>
      </c>
      <c r="F15" s="28">
        <v>23.9</v>
      </c>
      <c r="G15" s="28">
        <f aca="true" t="shared" si="3" ref="G15:H22">E15*1.2</f>
        <v>28.823999999999998</v>
      </c>
      <c r="H15" s="28">
        <f t="shared" si="3"/>
        <v>28.679999999999996</v>
      </c>
      <c r="I15" s="54">
        <f t="shared" si="2"/>
        <v>99.50041631973356</v>
      </c>
    </row>
    <row r="16" spans="1:9" s="10" customFormat="1" ht="39.75" customHeight="1">
      <c r="A16" s="124">
        <v>10</v>
      </c>
      <c r="B16" s="122" t="s">
        <v>75</v>
      </c>
      <c r="C16" s="4" t="s">
        <v>4</v>
      </c>
      <c r="D16" s="126" t="s">
        <v>119</v>
      </c>
      <c r="E16" s="28">
        <v>19.47</v>
      </c>
      <c r="F16" s="28">
        <v>20.88</v>
      </c>
      <c r="G16" s="28">
        <f t="shared" si="3"/>
        <v>23.363999999999997</v>
      </c>
      <c r="H16" s="28">
        <f t="shared" si="3"/>
        <v>25.055999999999997</v>
      </c>
      <c r="I16" s="54"/>
    </row>
    <row r="17" spans="1:9" s="10" customFormat="1" ht="39.75" customHeight="1">
      <c r="A17" s="125"/>
      <c r="B17" s="123"/>
      <c r="C17" s="4" t="s">
        <v>1</v>
      </c>
      <c r="D17" s="127"/>
      <c r="E17" s="28">
        <v>15.18</v>
      </c>
      <c r="F17" s="28">
        <v>17.58</v>
      </c>
      <c r="G17" s="28">
        <f t="shared" si="3"/>
        <v>18.215999999999998</v>
      </c>
      <c r="H17" s="28">
        <f t="shared" si="3"/>
        <v>21.095999999999997</v>
      </c>
      <c r="I17" s="54"/>
    </row>
    <row r="18" spans="1:9" s="10" customFormat="1" ht="43.5" customHeight="1">
      <c r="A18" s="124">
        <v>11</v>
      </c>
      <c r="B18" s="122" t="s">
        <v>120</v>
      </c>
      <c r="C18" s="4" t="s">
        <v>4</v>
      </c>
      <c r="D18" s="28" t="s">
        <v>119</v>
      </c>
      <c r="E18" s="57">
        <v>26.44</v>
      </c>
      <c r="F18" s="57">
        <v>23.9</v>
      </c>
      <c r="G18" s="28">
        <f t="shared" si="3"/>
        <v>31.728</v>
      </c>
      <c r="H18" s="28">
        <f t="shared" si="3"/>
        <v>28.679999999999996</v>
      </c>
      <c r="I18" s="54">
        <f>H18/G18*100</f>
        <v>90.393343419062</v>
      </c>
    </row>
    <row r="19" spans="1:9" s="10" customFormat="1" ht="39.75" customHeight="1">
      <c r="A19" s="125"/>
      <c r="B19" s="123"/>
      <c r="C19" s="4" t="s">
        <v>1</v>
      </c>
      <c r="D19" s="28" t="s">
        <v>119</v>
      </c>
      <c r="E19" s="57">
        <v>21.89</v>
      </c>
      <c r="F19" s="57">
        <v>20.46</v>
      </c>
      <c r="G19" s="28">
        <f t="shared" si="3"/>
        <v>26.268</v>
      </c>
      <c r="H19" s="28">
        <f t="shared" si="3"/>
        <v>24.552</v>
      </c>
      <c r="I19" s="54">
        <f>H19/G19*100</f>
        <v>93.46733668341707</v>
      </c>
    </row>
    <row r="20" spans="1:10" ht="41.25" customHeight="1">
      <c r="A20" s="47">
        <v>12</v>
      </c>
      <c r="B20" s="58" t="s">
        <v>74</v>
      </c>
      <c r="C20" s="4" t="s">
        <v>4</v>
      </c>
      <c r="D20" s="28" t="s">
        <v>119</v>
      </c>
      <c r="E20" s="57">
        <v>21.31</v>
      </c>
      <c r="F20" s="57">
        <v>23.9</v>
      </c>
      <c r="G20" s="28">
        <f t="shared" si="3"/>
        <v>25.572</v>
      </c>
      <c r="H20" s="28">
        <f t="shared" si="3"/>
        <v>28.679999999999996</v>
      </c>
      <c r="I20" s="54">
        <f>H20/G20*100</f>
        <v>112.15391834819333</v>
      </c>
      <c r="J20" s="59"/>
    </row>
    <row r="21" spans="1:16" ht="39.75" customHeight="1">
      <c r="A21" s="124">
        <v>13</v>
      </c>
      <c r="B21" s="122" t="s">
        <v>90</v>
      </c>
      <c r="C21" s="4" t="s">
        <v>4</v>
      </c>
      <c r="D21" s="28" t="s">
        <v>118</v>
      </c>
      <c r="E21" s="57">
        <v>17.36</v>
      </c>
      <c r="F21" s="57">
        <v>18.4</v>
      </c>
      <c r="G21" s="28">
        <f t="shared" si="3"/>
        <v>20.831999999999997</v>
      </c>
      <c r="H21" s="28">
        <f t="shared" si="3"/>
        <v>22.08</v>
      </c>
      <c r="I21" s="54"/>
      <c r="J21" s="59"/>
      <c r="P21" s="59" t="s">
        <v>3</v>
      </c>
    </row>
    <row r="22" spans="1:10" ht="37.5" customHeight="1">
      <c r="A22" s="125"/>
      <c r="B22" s="123"/>
      <c r="C22" s="4" t="s">
        <v>1</v>
      </c>
      <c r="D22" s="28" t="s">
        <v>119</v>
      </c>
      <c r="E22" s="57">
        <v>21.89</v>
      </c>
      <c r="F22" s="57">
        <v>20.46</v>
      </c>
      <c r="G22" s="28">
        <f t="shared" si="3"/>
        <v>26.268</v>
      </c>
      <c r="H22" s="28">
        <f t="shared" si="3"/>
        <v>24.552</v>
      </c>
      <c r="I22" s="54"/>
      <c r="J22" s="59"/>
    </row>
    <row r="23" spans="1:10" ht="59.25" customHeight="1">
      <c r="A23" s="4">
        <v>14</v>
      </c>
      <c r="B23" s="44" t="s">
        <v>84</v>
      </c>
      <c r="C23" s="4" t="s">
        <v>4</v>
      </c>
      <c r="D23" s="28" t="s">
        <v>119</v>
      </c>
      <c r="E23" s="28">
        <v>41.12</v>
      </c>
      <c r="F23" s="28">
        <v>23.9</v>
      </c>
      <c r="G23" s="28">
        <f aca="true" t="shared" si="4" ref="G23:G44">E23*1.2</f>
        <v>49.343999999999994</v>
      </c>
      <c r="H23" s="28">
        <f aca="true" t="shared" si="5" ref="G23:H44">F23*1.2</f>
        <v>28.679999999999996</v>
      </c>
      <c r="I23" s="54">
        <f aca="true" t="shared" si="6" ref="I23:I34">H23/G23*100</f>
        <v>58.12256809338522</v>
      </c>
      <c r="J23" s="59"/>
    </row>
    <row r="24" spans="1:10" ht="38.25" customHeight="1">
      <c r="A24" s="45">
        <v>15</v>
      </c>
      <c r="B24" s="44" t="s">
        <v>83</v>
      </c>
      <c r="C24" s="4" t="s">
        <v>1</v>
      </c>
      <c r="D24" s="28" t="s">
        <v>119</v>
      </c>
      <c r="E24" s="28">
        <v>26.97</v>
      </c>
      <c r="F24" s="28">
        <v>20.46</v>
      </c>
      <c r="G24" s="28">
        <f t="shared" si="4"/>
        <v>32.364</v>
      </c>
      <c r="H24" s="28">
        <f t="shared" si="5"/>
        <v>24.552</v>
      </c>
      <c r="I24" s="54">
        <f t="shared" si="6"/>
        <v>75.86206896551725</v>
      </c>
      <c r="J24" s="59"/>
    </row>
    <row r="25" spans="1:10" ht="33" customHeight="1">
      <c r="A25" s="124">
        <v>16</v>
      </c>
      <c r="B25" s="122" t="s">
        <v>135</v>
      </c>
      <c r="C25" s="4" t="s">
        <v>4</v>
      </c>
      <c r="D25" s="28" t="s">
        <v>118</v>
      </c>
      <c r="E25" s="28">
        <v>29.59</v>
      </c>
      <c r="F25" s="28">
        <v>29.78</v>
      </c>
      <c r="G25" s="28">
        <f t="shared" si="4"/>
        <v>35.507999999999996</v>
      </c>
      <c r="H25" s="28">
        <f t="shared" si="5"/>
        <v>35.736</v>
      </c>
      <c r="I25" s="54">
        <f t="shared" si="6"/>
        <v>100.64210882054749</v>
      </c>
      <c r="J25" s="59"/>
    </row>
    <row r="26" spans="1:10" ht="31.5" customHeight="1">
      <c r="A26" s="125"/>
      <c r="B26" s="123"/>
      <c r="C26" s="4" t="s">
        <v>1</v>
      </c>
      <c r="D26" s="28" t="s">
        <v>119</v>
      </c>
      <c r="E26" s="28">
        <v>31.48</v>
      </c>
      <c r="F26" s="28">
        <v>20.46</v>
      </c>
      <c r="G26" s="28">
        <v>37.77</v>
      </c>
      <c r="H26" s="28">
        <f t="shared" si="5"/>
        <v>24.552</v>
      </c>
      <c r="I26" s="54">
        <f t="shared" si="6"/>
        <v>65.00397140587766</v>
      </c>
      <c r="J26" s="59"/>
    </row>
    <row r="27" spans="1:10" ht="32.25" customHeight="1">
      <c r="A27" s="124">
        <v>17</v>
      </c>
      <c r="B27" s="122" t="s">
        <v>92</v>
      </c>
      <c r="C27" s="4" t="s">
        <v>4</v>
      </c>
      <c r="D27" s="28" t="s">
        <v>123</v>
      </c>
      <c r="E27" s="28">
        <v>19.6</v>
      </c>
      <c r="F27" s="28">
        <v>19.67</v>
      </c>
      <c r="G27" s="28">
        <f t="shared" si="4"/>
        <v>23.52</v>
      </c>
      <c r="H27" s="28">
        <f t="shared" si="5"/>
        <v>23.604000000000003</v>
      </c>
      <c r="I27" s="54"/>
      <c r="J27" s="59"/>
    </row>
    <row r="28" spans="1:10" ht="32.25" customHeight="1">
      <c r="A28" s="125"/>
      <c r="B28" s="123"/>
      <c r="C28" s="4" t="s">
        <v>1</v>
      </c>
      <c r="D28" s="28" t="s">
        <v>123</v>
      </c>
      <c r="E28" s="28">
        <v>23.42</v>
      </c>
      <c r="F28" s="28">
        <v>22.73</v>
      </c>
      <c r="G28" s="28">
        <f t="shared" si="4"/>
        <v>28.104000000000003</v>
      </c>
      <c r="H28" s="28">
        <f t="shared" si="5"/>
        <v>27.276</v>
      </c>
      <c r="I28" s="54"/>
      <c r="J28" s="59"/>
    </row>
    <row r="29" spans="1:10" ht="25.5" customHeight="1">
      <c r="A29" s="124">
        <v>18</v>
      </c>
      <c r="B29" s="122" t="s">
        <v>85</v>
      </c>
      <c r="C29" s="4" t="s">
        <v>4</v>
      </c>
      <c r="D29" s="28" t="s">
        <v>118</v>
      </c>
      <c r="E29" s="28">
        <v>29.11</v>
      </c>
      <c r="F29" s="28">
        <v>29.78</v>
      </c>
      <c r="G29" s="28">
        <f t="shared" si="4"/>
        <v>34.931999999999995</v>
      </c>
      <c r="H29" s="28">
        <f t="shared" si="5"/>
        <v>35.736</v>
      </c>
      <c r="I29" s="54">
        <f t="shared" si="6"/>
        <v>102.30161456544144</v>
      </c>
      <c r="J29" s="59"/>
    </row>
    <row r="30" spans="1:10" ht="36" customHeight="1">
      <c r="A30" s="125"/>
      <c r="B30" s="123"/>
      <c r="C30" s="4" t="s">
        <v>1</v>
      </c>
      <c r="D30" s="28" t="s">
        <v>119</v>
      </c>
      <c r="E30" s="28">
        <v>19.53</v>
      </c>
      <c r="F30" s="28">
        <v>20.46</v>
      </c>
      <c r="G30" s="28">
        <f t="shared" si="4"/>
        <v>23.436</v>
      </c>
      <c r="H30" s="28">
        <f t="shared" si="5"/>
        <v>24.552</v>
      </c>
      <c r="I30" s="54">
        <f t="shared" si="6"/>
        <v>104.76190476190477</v>
      </c>
      <c r="J30" s="59"/>
    </row>
    <row r="31" spans="1:10" ht="26.25" customHeight="1">
      <c r="A31" s="124">
        <v>19</v>
      </c>
      <c r="B31" s="122" t="s">
        <v>91</v>
      </c>
      <c r="C31" s="4" t="s">
        <v>4</v>
      </c>
      <c r="D31" s="28" t="s">
        <v>123</v>
      </c>
      <c r="E31" s="28">
        <v>14.9</v>
      </c>
      <c r="F31" s="28">
        <v>19.67</v>
      </c>
      <c r="G31" s="28">
        <f t="shared" si="4"/>
        <v>17.88</v>
      </c>
      <c r="H31" s="28">
        <f t="shared" si="5"/>
        <v>23.604000000000003</v>
      </c>
      <c r="I31" s="54">
        <f t="shared" si="6"/>
        <v>132.01342281879195</v>
      </c>
      <c r="J31" s="59"/>
    </row>
    <row r="32" spans="1:10" ht="27" customHeight="1">
      <c r="A32" s="125"/>
      <c r="B32" s="123"/>
      <c r="C32" s="4" t="s">
        <v>1</v>
      </c>
      <c r="D32" s="28" t="s">
        <v>123</v>
      </c>
      <c r="E32" s="28">
        <v>23.42</v>
      </c>
      <c r="F32" s="28">
        <v>22.73</v>
      </c>
      <c r="G32" s="28">
        <f t="shared" si="4"/>
        <v>28.104000000000003</v>
      </c>
      <c r="H32" s="28">
        <f t="shared" si="5"/>
        <v>27.276</v>
      </c>
      <c r="I32" s="54">
        <f t="shared" si="6"/>
        <v>97.05380017079418</v>
      </c>
      <c r="J32" s="59"/>
    </row>
    <row r="33" spans="1:13" ht="30.75" customHeight="1">
      <c r="A33" s="124">
        <v>20</v>
      </c>
      <c r="B33" s="122" t="s">
        <v>82</v>
      </c>
      <c r="C33" s="4" t="s">
        <v>4</v>
      </c>
      <c r="D33" s="28" t="s">
        <v>119</v>
      </c>
      <c r="E33" s="57">
        <v>21.31</v>
      </c>
      <c r="F33" s="57">
        <v>23.9</v>
      </c>
      <c r="G33" s="28">
        <f t="shared" si="5"/>
        <v>25.572</v>
      </c>
      <c r="H33" s="28">
        <f t="shared" si="5"/>
        <v>28.679999999999996</v>
      </c>
      <c r="I33" s="54">
        <f t="shared" si="6"/>
        <v>112.15391834819333</v>
      </c>
      <c r="J33" s="59"/>
      <c r="M33" s="59" t="s">
        <v>3</v>
      </c>
    </row>
    <row r="34" spans="1:10" ht="28.5" customHeight="1">
      <c r="A34" s="125"/>
      <c r="B34" s="123"/>
      <c r="C34" s="4" t="s">
        <v>1</v>
      </c>
      <c r="D34" s="28" t="s">
        <v>119</v>
      </c>
      <c r="E34" s="57">
        <v>21.89</v>
      </c>
      <c r="F34" s="57">
        <v>20.46</v>
      </c>
      <c r="G34" s="28">
        <f t="shared" si="5"/>
        <v>26.268</v>
      </c>
      <c r="H34" s="28">
        <f t="shared" si="5"/>
        <v>24.552</v>
      </c>
      <c r="I34" s="54">
        <f t="shared" si="6"/>
        <v>93.46733668341707</v>
      </c>
      <c r="J34" s="59"/>
    </row>
    <row r="35" spans="1:10" ht="30" customHeight="1">
      <c r="A35" s="110">
        <v>21</v>
      </c>
      <c r="B35" s="122" t="s">
        <v>122</v>
      </c>
      <c r="C35" s="4" t="s">
        <v>4</v>
      </c>
      <c r="D35" s="28" t="s">
        <v>118</v>
      </c>
      <c r="E35" s="57">
        <v>17.36</v>
      </c>
      <c r="F35" s="57">
        <v>18.4</v>
      </c>
      <c r="G35" s="28">
        <f t="shared" si="4"/>
        <v>20.831999999999997</v>
      </c>
      <c r="H35" s="28">
        <f t="shared" si="5"/>
        <v>22.08</v>
      </c>
      <c r="I35" s="55"/>
      <c r="J35" s="59"/>
    </row>
    <row r="36" spans="1:10" ht="31.5" customHeight="1">
      <c r="A36" s="110"/>
      <c r="B36" s="123"/>
      <c r="C36" s="4" t="s">
        <v>1</v>
      </c>
      <c r="D36" s="28" t="s">
        <v>119</v>
      </c>
      <c r="E36" s="57">
        <v>21.89</v>
      </c>
      <c r="F36" s="57">
        <v>20.46</v>
      </c>
      <c r="G36" s="28">
        <f t="shared" si="4"/>
        <v>26.268</v>
      </c>
      <c r="H36" s="28">
        <f t="shared" si="5"/>
        <v>24.552</v>
      </c>
      <c r="I36" s="55"/>
      <c r="J36" s="59"/>
    </row>
    <row r="37" spans="1:10" ht="33" customHeight="1">
      <c r="A37" s="124">
        <v>22</v>
      </c>
      <c r="B37" s="122" t="s">
        <v>81</v>
      </c>
      <c r="C37" s="4" t="s">
        <v>4</v>
      </c>
      <c r="D37" s="28" t="s">
        <v>119</v>
      </c>
      <c r="E37" s="28">
        <v>25.76</v>
      </c>
      <c r="F37" s="28">
        <v>23.9</v>
      </c>
      <c r="G37" s="28">
        <f t="shared" si="4"/>
        <v>30.912</v>
      </c>
      <c r="H37" s="28">
        <f t="shared" si="5"/>
        <v>28.679999999999996</v>
      </c>
      <c r="I37" s="54">
        <f aca="true" t="shared" si="7" ref="I37:I44">H37/G37*100</f>
        <v>92.77950310559005</v>
      </c>
      <c r="J37" s="59"/>
    </row>
    <row r="38" spans="1:10" ht="33" customHeight="1">
      <c r="A38" s="125"/>
      <c r="B38" s="123"/>
      <c r="C38" s="4" t="s">
        <v>1</v>
      </c>
      <c r="D38" s="28" t="s">
        <v>119</v>
      </c>
      <c r="E38" s="28">
        <v>23</v>
      </c>
      <c r="F38" s="28">
        <v>20.46</v>
      </c>
      <c r="G38" s="28">
        <f t="shared" si="4"/>
        <v>27.599999999999998</v>
      </c>
      <c r="H38" s="28">
        <f t="shared" si="5"/>
        <v>24.552</v>
      </c>
      <c r="I38" s="54">
        <f t="shared" si="7"/>
        <v>88.95652173913045</v>
      </c>
      <c r="J38" s="59"/>
    </row>
    <row r="39" spans="1:10" ht="54.75" customHeight="1">
      <c r="A39" s="48">
        <v>23</v>
      </c>
      <c r="B39" s="49" t="s">
        <v>79</v>
      </c>
      <c r="C39" s="47" t="s">
        <v>4</v>
      </c>
      <c r="D39" s="28" t="s">
        <v>118</v>
      </c>
      <c r="E39" s="46">
        <v>31.74</v>
      </c>
      <c r="F39" s="46">
        <v>29.78</v>
      </c>
      <c r="G39" s="28">
        <f t="shared" si="4"/>
        <v>38.087999999999994</v>
      </c>
      <c r="H39" s="28">
        <f t="shared" si="5"/>
        <v>35.736</v>
      </c>
      <c r="I39" s="54">
        <f t="shared" si="7"/>
        <v>93.82482671707625</v>
      </c>
      <c r="J39" s="59"/>
    </row>
    <row r="40" spans="1:10" ht="41.25" customHeight="1">
      <c r="A40" s="47">
        <v>24</v>
      </c>
      <c r="B40" s="58" t="s">
        <v>78</v>
      </c>
      <c r="C40" s="47" t="s">
        <v>4</v>
      </c>
      <c r="D40" s="28" t="s">
        <v>119</v>
      </c>
      <c r="E40" s="46">
        <v>25.76</v>
      </c>
      <c r="F40" s="46">
        <v>23.9</v>
      </c>
      <c r="G40" s="46">
        <f t="shared" si="4"/>
        <v>30.912</v>
      </c>
      <c r="H40" s="46">
        <f t="shared" si="5"/>
        <v>28.679999999999996</v>
      </c>
      <c r="I40" s="54">
        <f t="shared" si="7"/>
        <v>92.77950310559005</v>
      </c>
      <c r="J40" s="59"/>
    </row>
    <row r="41" spans="1:10" ht="132.75" customHeight="1">
      <c r="A41" s="47">
        <v>25</v>
      </c>
      <c r="B41" s="58" t="s">
        <v>80</v>
      </c>
      <c r="C41" s="47" t="s">
        <v>1</v>
      </c>
      <c r="D41" s="28" t="s">
        <v>119</v>
      </c>
      <c r="E41" s="46">
        <v>19.53</v>
      </c>
      <c r="F41" s="46">
        <v>20.46</v>
      </c>
      <c r="G41" s="28">
        <f t="shared" si="4"/>
        <v>23.436</v>
      </c>
      <c r="H41" s="28">
        <f t="shared" si="5"/>
        <v>24.552</v>
      </c>
      <c r="I41" s="54">
        <f t="shared" si="7"/>
        <v>104.76190476190477</v>
      </c>
      <c r="J41" s="59"/>
    </row>
    <row r="42" spans="1:10" ht="93" customHeight="1">
      <c r="A42" s="47">
        <v>26</v>
      </c>
      <c r="B42" s="58" t="s">
        <v>77</v>
      </c>
      <c r="C42" s="47" t="s">
        <v>4</v>
      </c>
      <c r="D42" s="28" t="s">
        <v>118</v>
      </c>
      <c r="E42" s="46">
        <v>29.11</v>
      </c>
      <c r="F42" s="46">
        <v>29.78</v>
      </c>
      <c r="G42" s="28">
        <f t="shared" si="4"/>
        <v>34.931999999999995</v>
      </c>
      <c r="H42" s="28">
        <f t="shared" si="5"/>
        <v>35.736</v>
      </c>
      <c r="I42" s="54">
        <f t="shared" si="7"/>
        <v>102.30161456544144</v>
      </c>
      <c r="J42" s="59"/>
    </row>
    <row r="43" spans="1:10" ht="35.25" customHeight="1">
      <c r="A43" s="124">
        <v>27</v>
      </c>
      <c r="B43" s="122" t="s">
        <v>76</v>
      </c>
      <c r="C43" s="4" t="s">
        <v>4</v>
      </c>
      <c r="D43" s="28" t="s">
        <v>118</v>
      </c>
      <c r="E43" s="46">
        <v>17.36</v>
      </c>
      <c r="F43" s="46">
        <v>18.4</v>
      </c>
      <c r="G43" s="28">
        <f t="shared" si="4"/>
        <v>20.831999999999997</v>
      </c>
      <c r="H43" s="28">
        <f t="shared" si="5"/>
        <v>22.08</v>
      </c>
      <c r="I43" s="54">
        <f t="shared" si="7"/>
        <v>105.99078341013825</v>
      </c>
      <c r="J43" s="59"/>
    </row>
    <row r="44" spans="1:10" ht="34.5" customHeight="1">
      <c r="A44" s="125"/>
      <c r="B44" s="123"/>
      <c r="C44" s="4" t="s">
        <v>1</v>
      </c>
      <c r="D44" s="28" t="s">
        <v>119</v>
      </c>
      <c r="E44" s="28">
        <v>23</v>
      </c>
      <c r="F44" s="28">
        <v>20.46</v>
      </c>
      <c r="G44" s="28">
        <f t="shared" si="4"/>
        <v>27.599999999999998</v>
      </c>
      <c r="H44" s="28">
        <f t="shared" si="5"/>
        <v>24.552</v>
      </c>
      <c r="I44" s="54">
        <f t="shared" si="7"/>
        <v>88.95652173913045</v>
      </c>
      <c r="J44" s="59"/>
    </row>
    <row r="45" spans="1:8" ht="60.75" customHeight="1">
      <c r="A45" s="9" t="s">
        <v>28</v>
      </c>
      <c r="B45" s="86" t="s">
        <v>141</v>
      </c>
      <c r="C45" s="86"/>
      <c r="D45" s="86"/>
      <c r="E45" s="86"/>
      <c r="F45" s="86"/>
      <c r="G45" s="86"/>
      <c r="H45" s="86"/>
    </row>
  </sheetData>
  <sheetProtection/>
  <mergeCells count="32">
    <mergeCell ref="A4:A5"/>
    <mergeCell ref="D16:D17"/>
    <mergeCell ref="B16:B17"/>
    <mergeCell ref="B18:B19"/>
    <mergeCell ref="A1:H1"/>
    <mergeCell ref="G2:H2"/>
    <mergeCell ref="E2:F2"/>
    <mergeCell ref="B4:B5"/>
    <mergeCell ref="A29:A30"/>
    <mergeCell ref="A13:A14"/>
    <mergeCell ref="B21:B22"/>
    <mergeCell ref="A27:A28"/>
    <mergeCell ref="A16:A17"/>
    <mergeCell ref="A21:A22"/>
    <mergeCell ref="B43:B44"/>
    <mergeCell ref="B37:B38"/>
    <mergeCell ref="B33:B34"/>
    <mergeCell ref="A31:A32"/>
    <mergeCell ref="A35:A36"/>
    <mergeCell ref="B35:B36"/>
    <mergeCell ref="B31:B32"/>
    <mergeCell ref="A43:A44"/>
    <mergeCell ref="B25:B26"/>
    <mergeCell ref="A18:A19"/>
    <mergeCell ref="B27:B28"/>
    <mergeCell ref="A25:A26"/>
    <mergeCell ref="B45:H45"/>
    <mergeCell ref="A10:A11"/>
    <mergeCell ref="B29:B30"/>
    <mergeCell ref="A37:A38"/>
    <mergeCell ref="B13:B14"/>
    <mergeCell ref="A33:A34"/>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Zver</cp:lastModifiedBy>
  <cp:lastPrinted>2021-01-14T09:44:34Z</cp:lastPrinted>
  <dcterms:created xsi:type="dcterms:W3CDTF">1996-10-08T23:32:33Z</dcterms:created>
  <dcterms:modified xsi:type="dcterms:W3CDTF">2021-01-20T12:11:54Z</dcterms:modified>
  <cp:category/>
  <cp:version/>
  <cp:contentType/>
  <cp:contentStatus/>
</cp:coreProperties>
</file>