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tabRatio="601" activeTab="0"/>
  </bookViews>
  <sheets>
    <sheet name="Проект 2019" sheetId="1" r:id="rId1"/>
  </sheets>
  <definedNames>
    <definedName name="_xlnm.Print_Titles" localSheetId="0">'Проект 2019'!$12:$13</definedName>
    <definedName name="_xlnm.Print_Area" localSheetId="0">'Проект 2019'!$A$1:$E$87</definedName>
  </definedNames>
  <calcPr fullCalcOnLoad="1"/>
</workbook>
</file>

<file path=xl/sharedStrings.xml><?xml version="1.0" encoding="utf-8"?>
<sst xmlns="http://schemas.openxmlformats.org/spreadsheetml/2006/main" count="157" uniqueCount="156">
  <si>
    <t>Налог на доходы  физических лиц</t>
  </si>
  <si>
    <t>НАЛОГИ НА СОВОКУПНЫЙ ДОХОД</t>
  </si>
  <si>
    <t>Арендная плата за земли сельскохозяйственного назначения</t>
  </si>
  <si>
    <t>Арендная плата за земли городов и поселков</t>
  </si>
  <si>
    <t>Единый налог на вмененный доход для отдельных видов деятельности</t>
  </si>
  <si>
    <t>000 1 05 00000 00 0000 000</t>
  </si>
  <si>
    <t>000 1 11 00000 00 0000 000</t>
  </si>
  <si>
    <t>ДОХОДЫ ОТ ИСПОЛЬЗОВАНИЯ ИМУЩЕСТВА, НАХОДЯЩЕГОСЯ  В ГОСУДАРСТВЕННОЙ И МУНИЦИПАЛЬНОЙ СОБСТВЕННОСТИ</t>
  </si>
  <si>
    <t>000 1 00 00000 00 0000 000</t>
  </si>
  <si>
    <t xml:space="preserve">000 1 14 00000 00 0000 000 </t>
  </si>
  <si>
    <t>ГОСУДАРСТВЕННАЯ ПОШЛИНА</t>
  </si>
  <si>
    <t xml:space="preserve">000 1 08 00000 00 0000 000  </t>
  </si>
  <si>
    <t>Плата за негативное воздействие на окружающую среду</t>
  </si>
  <si>
    <t>Государственная пошлина за выдачу разрешения на установку рекламной конструкции</t>
  </si>
  <si>
    <t>000 1 12 00000 00 0000 000</t>
  </si>
  <si>
    <t>ПЛАТЕЖИ ПРИ ПОЛЬЗОВАНИИ ПРИРОДНЫМИ РЕСУРСАМИ</t>
  </si>
  <si>
    <t xml:space="preserve">Наименования </t>
  </si>
  <si>
    <t>Коды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</si>
  <si>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 )</t>
  </si>
  <si>
    <t>НАЛОГОВЫЕ ДОХОДЫ</t>
  </si>
  <si>
    <t>НЕНАЛОГОВЫЕ ДОХОДЫ</t>
  </si>
  <si>
    <t>НАЛОГОВЫЕ  И НЕНАЛОГОВЫЕ ДОХОДЫ</t>
  </si>
  <si>
    <t>000 1 13 00000 00 0000 000</t>
  </si>
  <si>
    <t>ДОХОДЫ ОТ ОКАЗАНИЯ ПЛАТНЫХ  УСЛУГ И КОМПЕНСАЦИИ ЗАТРАТ ГОСУДАРСТВА</t>
  </si>
  <si>
    <t>ДОХОДЫ ОТ ПРОДАЖИ МАТЕРИАЛЬНЫХ И НЕМАТЕРИАЛЬНЫХ АКТИВОВ</t>
  </si>
  <si>
    <t>Налог, взимаемый в виде стоимости патента в связи с применением упрощенной системы налогообложения</t>
  </si>
  <si>
    <t xml:space="preserve">000 2 02 00000 00 0000 000 </t>
  </si>
  <si>
    <t>БЕЗВОЗМЕЗДНЫЕ ПОСТУПЛЕНИЯ ОТ ДРУГИХ  БЮДЖЕТОВ БЮДЖЕТНОЙ СИСТЕМЫ РОССИЙСКОЙ ФЕДЕРАЦИИ</t>
  </si>
  <si>
    <t xml:space="preserve">Всего доходов </t>
  </si>
  <si>
    <t>000 2 00 00000 00 0000 000</t>
  </si>
  <si>
    <t>БЕЗВОЗМЕЗДНЫЕ ПОСТУПЛЕНИЯ</t>
  </si>
  <si>
    <t xml:space="preserve">Субсидии  бюджетам субъектов Российской Федерации и муниципальных образований (межбюджетные субсидии) </t>
  </si>
  <si>
    <t xml:space="preserve">Субвенции  бюджетам субъектов Российской Федерации и муниципальных образований  </t>
  </si>
  <si>
    <t xml:space="preserve">Сергиево-Посадского </t>
  </si>
  <si>
    <t>Московской области</t>
  </si>
  <si>
    <t>тыс.руб.</t>
  </si>
  <si>
    <t>000 1 01 02000 00 0000 110</t>
  </si>
  <si>
    <t>Налог на доходы физических лиц в виде фиксированных  авансовых платежей с доходов, полученных физическими лицами  являющимися иностранными гражданми , осуществляющими трудовую деятельность по найму  у физических лиц на основании патентов в соответсвиии со статьей 227.1 НК РФ</t>
  </si>
  <si>
    <t>Акцизы по подакцизным товарам (продукции), производимым на территории Российской Федерации</t>
  </si>
  <si>
    <t xml:space="preserve">  000 2 02 30000 00 0000 150</t>
  </si>
  <si>
    <t xml:space="preserve">  000 2 02 20000 00 0000 150</t>
  </si>
  <si>
    <t>Иные межбюджетные трансферты</t>
  </si>
  <si>
    <t>000 2 02 40000 00 0000 150</t>
  </si>
  <si>
    <t>000 1 06 00000 00 0000 000</t>
  </si>
  <si>
    <t>НАЛОГИ НА ИМУЩЕСТВО</t>
  </si>
  <si>
    <t>Налог на имущество физических лиц</t>
  </si>
  <si>
    <t>Земельный налог</t>
  </si>
  <si>
    <t>000 1 17 00000 00 0000 000</t>
  </si>
  <si>
    <t>Прочие 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</si>
  <si>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</si>
  <si>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</si>
  <si>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</si>
  <si>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 xml:space="preserve"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</si>
  <si>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000 1 11 09044 04 0000 120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</si>
  <si>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</si>
  <si>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</si>
  <si>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929 202 25466 04 0000 150</t>
  </si>
  <si>
    <t xml:space="preserve"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
</t>
  </si>
  <si>
    <t>929 2 02 29999 04 0000 150</t>
  </si>
  <si>
    <t xml:space="preserve">Прочие субсидии бюджетам городских округов
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</si>
  <si>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</si>
  <si>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>929 2 02 27112 04 0000 150</t>
  </si>
  <si>
    <t>929 2 02 25497 04 0000 150</t>
  </si>
  <si>
    <t xml:space="preserve">Субсидии бюджетам городских округов на реализацию мероприятий по обеспечению жильем молодых семей
</t>
  </si>
  <si>
    <t>929 202 25242 04 0000 150</t>
  </si>
  <si>
    <t>929 2 02 20216 04 0000 150</t>
  </si>
  <si>
    <t xml:space="preserve"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</si>
  <si>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 929 202 25169 04 0000 150</t>
  </si>
  <si>
    <t xml:space="preserve"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
</t>
  </si>
  <si>
    <t>929 2 02 25555 04 0000 150</t>
  </si>
  <si>
    <t xml:space="preserve">Субсидии бюджетам городских округов на реализацию программ формирования современной городской среды
</t>
  </si>
  <si>
    <t>929 2 02 30024 04 0000 150</t>
  </si>
  <si>
    <t xml:space="preserve">Субвенции бюджетам городских округов на выполнение передаваемых полномочий субъектов Российской Федерации
</t>
  </si>
  <si>
    <t>929 2 02 30029 04 0000 150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</si>
  <si>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</si>
  <si>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929 2 02 39999 04 0000 150</t>
  </si>
  <si>
    <t>Прочие субвенции бюджетам городских округов</t>
  </si>
  <si>
    <t>929 2 02 30022 04 0000 150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</si>
  <si>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</si>
  <si>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929 202 35082 04 0000 150</t>
  </si>
  <si>
    <t xml:space="preserve"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</si>
  <si>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929 202 35176 04 0000 150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</si>
  <si>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
</t>
  </si>
  <si>
    <t>929 2 02 35120 04 0000 150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</si>
  <si>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</si>
  <si>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929 202 35469 04 0000 150</t>
  </si>
  <si>
    <t xml:space="preserve">Субвенции бюджетам городских округов на проведение Всероссийской переписи населения 2020 года
</t>
  </si>
  <si>
    <t>929 2 02 20302 04 0000 150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</si>
  <si>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</si>
  <si>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Межбюджетные трансферты, передаваемые бюджетам городских округов на создание модельных муниципальных библиотек</t>
  </si>
  <si>
    <t>929 2 02 45454 04 0000 150</t>
  </si>
  <si>
    <t>929 2 02 49999 04 0000 150</t>
  </si>
  <si>
    <t>Прочие межбюджетные трансферты, передаваемые бюджетам городских округов</t>
  </si>
  <si>
    <t>городского округа</t>
  </si>
  <si>
    <t xml:space="preserve"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
</t>
  </si>
  <si>
    <t>ШТРАФЫ, САНКЦИИ, ВОЗМЕЩЕНИЕ УЩЕРБА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</si>
  <si>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</si>
  <si>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</si>
  <si>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000 2 02 15001 04 0000 150</t>
  </si>
  <si>
    <t>Дотации бюджетам городских округов на выравнивание бюджетной обеспеченности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</si>
  <si>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</si>
  <si>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182 1 01 02000 01 0000 110</t>
  </si>
  <si>
    <t>182 101 02040 01 0000 110</t>
  </si>
  <si>
    <t>100 1 03 02000 01 0000 110</t>
  </si>
  <si>
    <t>182 1 05 01000 00 0000 110</t>
  </si>
  <si>
    <t xml:space="preserve">182 1 05 02000 02 0000 110 </t>
  </si>
  <si>
    <t>182 105 04020 02 0000 110</t>
  </si>
  <si>
    <t>182 1 06 01000 00 0000 110</t>
  </si>
  <si>
    <t>182 1 06 06000 00 0000 110</t>
  </si>
  <si>
    <t>182  108 03010 01 0000 110</t>
  </si>
  <si>
    <t>929  108 07150 01 0000 110</t>
  </si>
  <si>
    <t>929 1 11 05012 04 0000 120</t>
  </si>
  <si>
    <t>929 1 11 05024 04 0000 120</t>
  </si>
  <si>
    <t>929 1 11 05074 04 0000 120</t>
  </si>
  <si>
    <t>048 1 12 01000 01 0000 120</t>
  </si>
  <si>
    <t>929 1 13 01994 04 0000 130</t>
  </si>
  <si>
    <t>929 1 13 02995 00 0000 130</t>
  </si>
  <si>
    <t>929 1 14 02043 04 0000 410</t>
  </si>
  <si>
    <t>929 1 14 06012 04 0000 430</t>
  </si>
  <si>
    <t>929 1 14 06312 04 0000 430</t>
  </si>
  <si>
    <t xml:space="preserve">929 1 16 00000 00 0000 000 </t>
  </si>
  <si>
    <t>Прочие неналоговые доходы бюджетов городских округов</t>
  </si>
  <si>
    <t>929 1 17 05040 04 0000 180</t>
  </si>
  <si>
    <t>Налог, взимаемый в связи с применением упрощенной системы налогообложения</t>
  </si>
  <si>
    <t xml:space="preserve">000 1 05 03000 01 0000 110 </t>
  </si>
  <si>
    <t>Единый сельскохозяйственный налог</t>
  </si>
  <si>
    <t xml:space="preserve"> 929 202 25210 04 0000 150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</si>
  <si>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</si>
  <si>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</si>
  <si>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929 2 02 35135 04 0000 150</t>
  </si>
  <si>
    <t>929 2 18 04010 04 0000 150</t>
  </si>
  <si>
    <t>Доходы бюджетов городских округов от возврата бюджетными учреждениями остатков субсидий прошлых лет</t>
  </si>
  <si>
    <t>План</t>
  </si>
  <si>
    <t>% исполнения</t>
  </si>
  <si>
    <t>Факт</t>
  </si>
  <si>
    <t>929 1 13 02064 04 0000 130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</si>
  <si>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</si>
  <si>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Доходы от продажи квартир, находящихся в собственности городских округов</t>
  </si>
  <si>
    <t>929 1 14 01040 04 0000 410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</si>
  <si>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</si>
  <si>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929 2 19 60010 04 0000 150</t>
  </si>
  <si>
    <t>ОТЧЕТ</t>
  </si>
  <si>
    <t>929 2 02 45424 04 0000 150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</si>
  <si>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</si>
  <si>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Утвержден</t>
  </si>
  <si>
    <t>постановлением главы</t>
  </si>
  <si>
    <t>Об исполнении бюджета Сергиево-Посадского городского округа по доходам  за 9 месяцев 2020 года</t>
  </si>
  <si>
    <t>929 2 02 45519 04 0000 150</t>
  </si>
  <si>
    <t>929 2 02 35303 04 0000 150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</si>
  <si>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</si>
  <si>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929 1 17 01040 04 0000 180</t>
  </si>
  <si>
    <t>Невыясненные поступления, зачисляемые в бюджеты городских округов</t>
  </si>
  <si>
    <t>Прочие безвозмездные поступления от негосударственных организаций в бюджеты городских округов</t>
  </si>
  <si>
    <t>929 2 04 04099 04 0000 150</t>
  </si>
  <si>
    <t>Межбюджетные трансферты, передаваемые бюджетам городских округов на поддержку отрасли культуры</t>
  </si>
  <si>
    <t>от 19.10.2020 № 1543-ПГ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</si>
</sst>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_)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Courier"/>
      <family val="3"/>
    </font>
    <font>
      <b/>
      <sz val="13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178" fontId="7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73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72" fontId="5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33" borderId="0" xfId="0" applyFont="1" applyFill="1" applyAlignment="1">
      <alignment/>
    </xf>
    <xf numFmtId="0" fontId="6" fillId="0" borderId="0" xfId="0" applyFont="1" applyAlignment="1">
      <alignment/>
    </xf>
    <xf numFmtId="4" fontId="5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172" fontId="5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7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view="pageBreakPreview" zoomScale="83" zoomScaleSheetLayoutView="83" workbookViewId="0" topLeftCell="A1">
      <selection activeCell="D6" sqref="D6"/>
    </sheetView>
  </sheetViews>
  <sheetFormatPr defaultColWidth="9.00390625" defaultRowHeight="12.75"/>
  <cols>
    <col min="1" max="1" width="32.625" style="6" customWidth="1"/>
    <col min="2" max="2" width="58.875" style="1" customWidth="1"/>
    <col min="3" max="3" width="16.00390625" style="1" customWidth="1"/>
    <col min="4" max="4" width="17.75390625" style="1" customWidth="1"/>
    <col min="5" max="5" width="18.875" style="1" customWidth="1"/>
    <col min="6" max="6" width="9.125" style="1" customWidth="1"/>
    <col min="7" max="7" width="11.625" style="1" bestFit="1" customWidth="1"/>
    <col min="8" max="8" width="17.00390625" style="1" customWidth="1"/>
    <col min="9" max="9" width="24.75390625" style="1" customWidth="1"/>
    <col min="10" max="16384" width="9.125" style="1" customWidth="1"/>
  </cols>
  <sheetData>
    <row r="1" ht="15.75">
      <c r="D1" s="9" t="s">
        <v>144</v>
      </c>
    </row>
    <row r="2" ht="15.75">
      <c r="D2" s="9" t="s">
        <v>145</v>
      </c>
    </row>
    <row r="3" ht="15.75">
      <c r="D3" s="9" t="s">
        <v>33</v>
      </c>
    </row>
    <row r="4" ht="15.75">
      <c r="D4" s="9" t="s">
        <v>93</v>
      </c>
    </row>
    <row r="5" ht="15.75">
      <c r="D5" s="9" t="s">
        <v>34</v>
      </c>
    </row>
    <row r="6" ht="15.75">
      <c r="D6" s="1" t="s">
        <v>155</v>
      </c>
    </row>
    <row r="9" spans="1:5" s="8" customFormat="1" ht="22.5" customHeight="1">
      <c r="A9" s="51" t="s">
        <v>141</v>
      </c>
      <c r="B9" s="51"/>
      <c r="C9" s="51"/>
      <c r="D9" s="51"/>
      <c r="E9" s="51"/>
    </row>
    <row r="10" spans="1:5" s="8" customFormat="1" ht="22.5" customHeight="1">
      <c r="A10" s="48" t="s">
        <v>146</v>
      </c>
      <c r="B10" s="48"/>
      <c r="C10" s="48"/>
      <c r="D10" s="48"/>
      <c r="E10" s="48"/>
    </row>
    <row r="11" spans="2:5" ht="17.25" customHeight="1">
      <c r="B11" s="3"/>
      <c r="C11" s="7"/>
      <c r="E11" s="7" t="s">
        <v>35</v>
      </c>
    </row>
    <row r="12" spans="1:5" ht="28.5" customHeight="1">
      <c r="A12" s="13" t="s">
        <v>17</v>
      </c>
      <c r="B12" s="13" t="s">
        <v>16</v>
      </c>
      <c r="C12" s="13" t="s">
        <v>132</v>
      </c>
      <c r="D12" s="14" t="s">
        <v>134</v>
      </c>
      <c r="E12" s="14" t="s">
        <v>133</v>
      </c>
    </row>
    <row r="13" spans="1:5" s="2" customFormat="1" ht="18" customHeight="1">
      <c r="A13" s="13">
        <v>1</v>
      </c>
      <c r="B13" s="13">
        <v>2</v>
      </c>
      <c r="C13" s="13">
        <v>3</v>
      </c>
      <c r="D13" s="14">
        <v>4</v>
      </c>
      <c r="E13" s="14">
        <v>5</v>
      </c>
    </row>
    <row r="14" spans="1:5" s="2" customFormat="1" ht="42" customHeight="1">
      <c r="A14" s="13"/>
      <c r="B14" s="15" t="s">
        <v>21</v>
      </c>
      <c r="C14" s="34">
        <f>C15+C31</f>
        <v>4781821.7</v>
      </c>
      <c r="D14" s="34">
        <f>D15+D31</f>
        <v>3183025.4000000004</v>
      </c>
      <c r="E14" s="34">
        <f>D14/C14*100</f>
        <v>66.5651209872589</v>
      </c>
    </row>
    <row r="15" spans="1:5" s="2" customFormat="1" ht="33" customHeight="1">
      <c r="A15" s="13" t="s">
        <v>8</v>
      </c>
      <c r="B15" s="15" t="s">
        <v>19</v>
      </c>
      <c r="C15" s="34">
        <f>C16+C19+C20+C28+C25</f>
        <v>4354622</v>
      </c>
      <c r="D15" s="34">
        <f>D16+D19+D20+D28+D25</f>
        <v>2813826.4000000004</v>
      </c>
      <c r="E15" s="34">
        <f aca="true" t="shared" si="0" ref="E15:E80">D15/C15*100</f>
        <v>64.61700694113061</v>
      </c>
    </row>
    <row r="16" spans="1:5" ht="33" customHeight="1">
      <c r="A16" s="16" t="s">
        <v>36</v>
      </c>
      <c r="B16" s="15" t="s">
        <v>0</v>
      </c>
      <c r="C16" s="34">
        <f>C17+C18</f>
        <v>2893315</v>
      </c>
      <c r="D16" s="34">
        <f>D17+D18</f>
        <v>2034974.1</v>
      </c>
      <c r="E16" s="34">
        <f t="shared" si="0"/>
        <v>70.3336518837389</v>
      </c>
    </row>
    <row r="17" spans="1:5" ht="33" customHeight="1">
      <c r="A17" s="17" t="s">
        <v>101</v>
      </c>
      <c r="B17" s="18" t="s">
        <v>0</v>
      </c>
      <c r="C17" s="25">
        <v>2809315</v>
      </c>
      <c r="D17" s="35">
        <v>1979564.1</v>
      </c>
      <c r="E17" s="25">
        <f t="shared" si="0"/>
        <v>70.46429823640283</v>
      </c>
    </row>
    <row r="18" spans="1:8" ht="99.75" customHeight="1">
      <c r="A18" s="17" t="s">
        <v>102</v>
      </c>
      <c r="B18" s="18" t="s">
        <v>37</v>
      </c>
      <c r="C18" s="25">
        <v>84000</v>
      </c>
      <c r="D18" s="36">
        <v>55410</v>
      </c>
      <c r="E18" s="25">
        <f t="shared" si="0"/>
        <v>65.96428571428572</v>
      </c>
      <c r="F18" s="4"/>
      <c r="G18" s="4"/>
      <c r="H18" s="4"/>
    </row>
    <row r="19" spans="1:5" ht="45" customHeight="1">
      <c r="A19" s="16" t="s">
        <v>103</v>
      </c>
      <c r="B19" s="15" t="s">
        <v>38</v>
      </c>
      <c r="C19" s="37">
        <v>92312</v>
      </c>
      <c r="D19" s="37">
        <v>62498.7</v>
      </c>
      <c r="E19" s="34">
        <f t="shared" si="0"/>
        <v>67.70376549094375</v>
      </c>
    </row>
    <row r="20" spans="1:5" ht="28.5" customHeight="1">
      <c r="A20" s="16" t="s">
        <v>5</v>
      </c>
      <c r="B20" s="15" t="s">
        <v>1</v>
      </c>
      <c r="C20" s="38">
        <f>C21+C22+C24+C23</f>
        <v>623042</v>
      </c>
      <c r="D20" s="38">
        <f>D21+D22+D24+D23</f>
        <v>411366</v>
      </c>
      <c r="E20" s="34">
        <f t="shared" si="0"/>
        <v>66.02540438686316</v>
      </c>
    </row>
    <row r="21" spans="1:5" ht="42" customHeight="1">
      <c r="A21" s="19" t="s">
        <v>104</v>
      </c>
      <c r="B21" s="18" t="s">
        <v>123</v>
      </c>
      <c r="C21" s="32">
        <v>496509</v>
      </c>
      <c r="D21" s="39">
        <v>325255.3</v>
      </c>
      <c r="E21" s="25">
        <f t="shared" si="0"/>
        <v>65.50843992757433</v>
      </c>
    </row>
    <row r="22" spans="1:5" ht="48" customHeight="1">
      <c r="A22" s="17" t="s">
        <v>105</v>
      </c>
      <c r="B22" s="18" t="s">
        <v>4</v>
      </c>
      <c r="C22" s="32">
        <v>78109</v>
      </c>
      <c r="D22" s="35">
        <v>55948.1</v>
      </c>
      <c r="E22" s="25">
        <f t="shared" si="0"/>
        <v>71.62823746303243</v>
      </c>
    </row>
    <row r="23" spans="1:5" ht="33.75" customHeight="1">
      <c r="A23" s="17" t="s">
        <v>124</v>
      </c>
      <c r="B23" s="18" t="s">
        <v>125</v>
      </c>
      <c r="C23" s="32">
        <v>0</v>
      </c>
      <c r="D23" s="35">
        <v>533.9</v>
      </c>
      <c r="E23" s="25"/>
    </row>
    <row r="24" spans="1:5" ht="50.25" customHeight="1">
      <c r="A24" s="20" t="s">
        <v>106</v>
      </c>
      <c r="B24" s="18" t="s">
        <v>25</v>
      </c>
      <c r="C24" s="32">
        <v>48424</v>
      </c>
      <c r="D24" s="35">
        <v>29628.7</v>
      </c>
      <c r="E24" s="25">
        <f t="shared" si="0"/>
        <v>61.185982157607796</v>
      </c>
    </row>
    <row r="25" spans="1:5" ht="32.25" customHeight="1">
      <c r="A25" s="21" t="s">
        <v>43</v>
      </c>
      <c r="B25" s="15" t="s">
        <v>44</v>
      </c>
      <c r="C25" s="38">
        <f>C26+C27</f>
        <v>707299</v>
      </c>
      <c r="D25" s="38">
        <f>D26+D27</f>
        <v>277712.1</v>
      </c>
      <c r="E25" s="34">
        <f t="shared" si="0"/>
        <v>39.263748428882266</v>
      </c>
    </row>
    <row r="26" spans="1:5" ht="31.5" customHeight="1">
      <c r="A26" s="20" t="s">
        <v>107</v>
      </c>
      <c r="B26" s="18" t="s">
        <v>45</v>
      </c>
      <c r="C26" s="32">
        <v>125177</v>
      </c>
      <c r="D26" s="35">
        <v>15670.3</v>
      </c>
      <c r="E26" s="25">
        <f t="shared" si="0"/>
        <v>12.518513784481176</v>
      </c>
    </row>
    <row r="27" spans="1:5" ht="38.25" customHeight="1">
      <c r="A27" s="20" t="s">
        <v>108</v>
      </c>
      <c r="B27" s="18" t="s">
        <v>46</v>
      </c>
      <c r="C27" s="32">
        <v>582122</v>
      </c>
      <c r="D27" s="35">
        <v>262041.8</v>
      </c>
      <c r="E27" s="25">
        <f t="shared" si="0"/>
        <v>45.014928142210735</v>
      </c>
    </row>
    <row r="28" spans="1:5" ht="33" customHeight="1">
      <c r="A28" s="16" t="s">
        <v>11</v>
      </c>
      <c r="B28" s="15" t="s">
        <v>10</v>
      </c>
      <c r="C28" s="38">
        <f>C29+C30</f>
        <v>38654</v>
      </c>
      <c r="D28" s="38">
        <f>D29+D30</f>
        <v>27275.5</v>
      </c>
      <c r="E28" s="34">
        <f t="shared" si="0"/>
        <v>70.56320173850055</v>
      </c>
    </row>
    <row r="29" spans="1:5" ht="69.75" customHeight="1">
      <c r="A29" s="17" t="s">
        <v>109</v>
      </c>
      <c r="B29" s="18" t="s">
        <v>18</v>
      </c>
      <c r="C29" s="32">
        <v>38604</v>
      </c>
      <c r="D29" s="35">
        <v>26990.5</v>
      </c>
      <c r="E29" s="25">
        <f t="shared" si="0"/>
        <v>69.91632991399855</v>
      </c>
    </row>
    <row r="30" spans="1:5" ht="48.75" customHeight="1">
      <c r="A30" s="17" t="s">
        <v>110</v>
      </c>
      <c r="B30" s="18" t="s">
        <v>13</v>
      </c>
      <c r="C30" s="32">
        <v>50</v>
      </c>
      <c r="D30" s="35">
        <v>285</v>
      </c>
      <c r="E30" s="25">
        <f t="shared" si="0"/>
        <v>570</v>
      </c>
    </row>
    <row r="31" spans="1:5" ht="32.25" customHeight="1">
      <c r="A31" s="17"/>
      <c r="B31" s="15" t="s">
        <v>20</v>
      </c>
      <c r="C31" s="38">
        <f>C32+C39+C41+C45+C50+C51</f>
        <v>427199.7</v>
      </c>
      <c r="D31" s="38">
        <f>D32+D39+D41+D45+D50+D51</f>
        <v>369199</v>
      </c>
      <c r="E31" s="34">
        <f t="shared" si="0"/>
        <v>86.42304758172816</v>
      </c>
    </row>
    <row r="32" spans="1:5" ht="60" customHeight="1">
      <c r="A32" s="16" t="s">
        <v>6</v>
      </c>
      <c r="B32" s="15" t="s">
        <v>7</v>
      </c>
      <c r="C32" s="37">
        <f>C33+C37+C38+C36</f>
        <v>349854.3</v>
      </c>
      <c r="D32" s="37">
        <f>D33+D37+D38+D36</f>
        <v>291750</v>
      </c>
      <c r="E32" s="34">
        <f t="shared" si="0"/>
        <v>83.39185769618953</v>
      </c>
    </row>
    <row r="33" spans="1:6" ht="93" customHeight="1">
      <c r="A33" s="22" t="s">
        <v>111</v>
      </c>
      <c r="B33" s="18" t="s">
        <v>49</v>
      </c>
      <c r="C33" s="32">
        <v>269077.7</v>
      </c>
      <c r="D33" s="35">
        <v>234876.5</v>
      </c>
      <c r="E33" s="25">
        <f t="shared" si="0"/>
        <v>87.28947066219163</v>
      </c>
      <c r="F33" s="11"/>
    </row>
    <row r="34" spans="1:5" ht="31.5" hidden="1">
      <c r="A34" s="17"/>
      <c r="B34" s="18" t="s">
        <v>2</v>
      </c>
      <c r="C34" s="32"/>
      <c r="D34" s="35"/>
      <c r="E34" s="25" t="e">
        <f t="shared" si="0"/>
        <v>#DIV/0!</v>
      </c>
    </row>
    <row r="35" spans="1:5" ht="15.75" hidden="1">
      <c r="A35" s="17"/>
      <c r="B35" s="18" t="s">
        <v>3</v>
      </c>
      <c r="C35" s="32"/>
      <c r="D35" s="35"/>
      <c r="E35" s="25" t="e">
        <f t="shared" si="0"/>
        <v>#DIV/0!</v>
      </c>
    </row>
    <row r="36" spans="1:5" ht="94.5" customHeight="1">
      <c r="A36" s="19" t="s">
        <v>112</v>
      </c>
      <c r="B36" s="18" t="s">
        <v>50</v>
      </c>
      <c r="C36" s="32">
        <v>226</v>
      </c>
      <c r="D36" s="35">
        <v>1749.5</v>
      </c>
      <c r="E36" s="25">
        <f t="shared" si="0"/>
        <v>774.1150442477876</v>
      </c>
    </row>
    <row r="37" spans="1:5" s="10" customFormat="1" ht="44.25" customHeight="1">
      <c r="A37" s="23" t="s">
        <v>113</v>
      </c>
      <c r="B37" s="46" t="s">
        <v>51</v>
      </c>
      <c r="C37" s="32">
        <v>36651</v>
      </c>
      <c r="D37" s="32">
        <v>20028.5</v>
      </c>
      <c r="E37" s="25">
        <f t="shared" si="0"/>
        <v>54.646530790428635</v>
      </c>
    </row>
    <row r="38" spans="1:5" s="10" customFormat="1" ht="99" customHeight="1">
      <c r="A38" s="24" t="s">
        <v>53</v>
      </c>
      <c r="B38" s="46" t="s">
        <v>52</v>
      </c>
      <c r="C38" s="32">
        <v>43899.6</v>
      </c>
      <c r="D38" s="32">
        <v>35095.5</v>
      </c>
      <c r="E38" s="25">
        <f t="shared" si="0"/>
        <v>79.94491977147857</v>
      </c>
    </row>
    <row r="39" spans="1:5" ht="49.5" customHeight="1">
      <c r="A39" s="16" t="s">
        <v>14</v>
      </c>
      <c r="B39" s="15" t="s">
        <v>15</v>
      </c>
      <c r="C39" s="38">
        <f>C40</f>
        <v>3632</v>
      </c>
      <c r="D39" s="38">
        <f>D40</f>
        <v>1131.3</v>
      </c>
      <c r="E39" s="34">
        <f t="shared" si="0"/>
        <v>31.14812775330396</v>
      </c>
    </row>
    <row r="40" spans="1:5" ht="40.5" customHeight="1">
      <c r="A40" s="17" t="s">
        <v>114</v>
      </c>
      <c r="B40" s="18" t="s">
        <v>12</v>
      </c>
      <c r="C40" s="32">
        <v>3632</v>
      </c>
      <c r="D40" s="35">
        <v>1131.3</v>
      </c>
      <c r="E40" s="25">
        <f t="shared" si="0"/>
        <v>31.14812775330396</v>
      </c>
    </row>
    <row r="41" spans="1:5" ht="54.75" customHeight="1">
      <c r="A41" s="13" t="s">
        <v>22</v>
      </c>
      <c r="B41" s="15" t="s">
        <v>23</v>
      </c>
      <c r="C41" s="38">
        <f>C44+C42</f>
        <v>15083.4</v>
      </c>
      <c r="D41" s="38">
        <f>D44+D42+D43</f>
        <v>29467.7</v>
      </c>
      <c r="E41" s="34">
        <f t="shared" si="0"/>
        <v>195.3651033586592</v>
      </c>
    </row>
    <row r="42" spans="1:5" ht="51" customHeight="1">
      <c r="A42" s="22" t="s">
        <v>115</v>
      </c>
      <c r="B42" s="18" t="s">
        <v>54</v>
      </c>
      <c r="C42" s="32">
        <v>110</v>
      </c>
      <c r="D42" s="35">
        <v>2708.8</v>
      </c>
      <c r="E42" s="25">
        <f t="shared" si="0"/>
        <v>2462.545454545455</v>
      </c>
    </row>
    <row r="43" spans="1:5" ht="54.75" customHeight="1">
      <c r="A43" s="22" t="s">
        <v>135</v>
      </c>
      <c r="B43" s="18" t="s">
        <v>136</v>
      </c>
      <c r="C43" s="32">
        <v>0</v>
      </c>
      <c r="D43" s="35">
        <v>729.7</v>
      </c>
      <c r="E43" s="34"/>
    </row>
    <row r="44" spans="1:5" ht="49.5" customHeight="1">
      <c r="A44" s="19" t="s">
        <v>116</v>
      </c>
      <c r="B44" s="46" t="s">
        <v>55</v>
      </c>
      <c r="C44" s="32">
        <v>14973.4</v>
      </c>
      <c r="D44" s="35">
        <v>26029.2</v>
      </c>
      <c r="E44" s="25">
        <f t="shared" si="0"/>
        <v>173.83626965151538</v>
      </c>
    </row>
    <row r="45" spans="1:5" ht="43.5" customHeight="1">
      <c r="A45" s="16" t="s">
        <v>9</v>
      </c>
      <c r="B45" s="15" t="s">
        <v>24</v>
      </c>
      <c r="C45" s="38">
        <f>C47+C48+C49</f>
        <v>57797</v>
      </c>
      <c r="D45" s="38">
        <f>D47+D48+D49+D46</f>
        <v>30774.6</v>
      </c>
      <c r="E45" s="34">
        <f t="shared" si="0"/>
        <v>53.24601622921604</v>
      </c>
    </row>
    <row r="46" spans="1:5" ht="43.5" customHeight="1">
      <c r="A46" s="17" t="s">
        <v>138</v>
      </c>
      <c r="B46" s="18" t="s">
        <v>137</v>
      </c>
      <c r="C46" s="32">
        <v>0</v>
      </c>
      <c r="D46" s="32">
        <v>58.1</v>
      </c>
      <c r="E46" s="25"/>
    </row>
    <row r="47" spans="1:5" ht="114.75" customHeight="1">
      <c r="A47" s="25" t="s">
        <v>117</v>
      </c>
      <c r="B47" s="18" t="s">
        <v>100</v>
      </c>
      <c r="C47" s="32">
        <v>23959</v>
      </c>
      <c r="D47" s="35">
        <v>22640.3</v>
      </c>
      <c r="E47" s="25">
        <f t="shared" si="0"/>
        <v>94.49601402395758</v>
      </c>
    </row>
    <row r="48" spans="1:5" ht="54" customHeight="1">
      <c r="A48" s="25" t="s">
        <v>118</v>
      </c>
      <c r="B48" s="18" t="s">
        <v>97</v>
      </c>
      <c r="C48" s="32">
        <v>31018</v>
      </c>
      <c r="D48" s="35">
        <v>3123.1</v>
      </c>
      <c r="E48" s="25">
        <f t="shared" si="0"/>
        <v>10.06866980462957</v>
      </c>
    </row>
    <row r="49" spans="1:5" ht="93" customHeight="1">
      <c r="A49" s="25" t="s">
        <v>119</v>
      </c>
      <c r="B49" s="18" t="s">
        <v>96</v>
      </c>
      <c r="C49" s="32">
        <v>2820</v>
      </c>
      <c r="D49" s="35">
        <v>4953.1</v>
      </c>
      <c r="E49" s="25">
        <f t="shared" si="0"/>
        <v>175.64184397163123</v>
      </c>
    </row>
    <row r="50" spans="1:5" ht="44.25" customHeight="1">
      <c r="A50" s="13" t="s">
        <v>120</v>
      </c>
      <c r="B50" s="15" t="s">
        <v>95</v>
      </c>
      <c r="C50" s="38">
        <v>130</v>
      </c>
      <c r="D50" s="38">
        <v>7228.7</v>
      </c>
      <c r="E50" s="34">
        <f t="shared" si="0"/>
        <v>5560.538461538462</v>
      </c>
    </row>
    <row r="51" spans="1:5" ht="33" customHeight="1">
      <c r="A51" s="26" t="s">
        <v>47</v>
      </c>
      <c r="B51" s="15" t="s">
        <v>48</v>
      </c>
      <c r="C51" s="40">
        <f>C53</f>
        <v>703</v>
      </c>
      <c r="D51" s="40">
        <f>D52+D53</f>
        <v>8846.699999999999</v>
      </c>
      <c r="E51" s="34">
        <f t="shared" si="0"/>
        <v>1258.4210526315787</v>
      </c>
    </row>
    <row r="52" spans="1:5" ht="39" customHeight="1">
      <c r="A52" s="27" t="s">
        <v>150</v>
      </c>
      <c r="B52" s="47" t="s">
        <v>151</v>
      </c>
      <c r="C52" s="45">
        <v>0</v>
      </c>
      <c r="D52" s="45">
        <v>-4.7</v>
      </c>
      <c r="E52" s="25"/>
    </row>
    <row r="53" spans="1:5" ht="33.75" customHeight="1">
      <c r="A53" s="27" t="s">
        <v>122</v>
      </c>
      <c r="B53" s="18" t="s">
        <v>121</v>
      </c>
      <c r="C53" s="41">
        <v>703</v>
      </c>
      <c r="D53" s="35">
        <v>8851.4</v>
      </c>
      <c r="E53" s="25">
        <f t="shared" si="0"/>
        <v>1259.089615931721</v>
      </c>
    </row>
    <row r="54" spans="1:5" ht="45.75" customHeight="1">
      <c r="A54" s="16" t="s">
        <v>29</v>
      </c>
      <c r="B54" s="15" t="s">
        <v>30</v>
      </c>
      <c r="C54" s="38">
        <f>C55+C85+C86</f>
        <v>5445754.2</v>
      </c>
      <c r="D54" s="38">
        <f>D55+D85+D86+D84</f>
        <v>3137177.2</v>
      </c>
      <c r="E54" s="34">
        <f t="shared" si="0"/>
        <v>57.60776349398951</v>
      </c>
    </row>
    <row r="55" spans="1:5" s="8" customFormat="1" ht="60" customHeight="1">
      <c r="A55" s="16" t="s">
        <v>26</v>
      </c>
      <c r="B55" s="28" t="s">
        <v>27</v>
      </c>
      <c r="C55" s="38">
        <f>C56+C57+C68+C79</f>
        <v>5427486.399999999</v>
      </c>
      <c r="D55" s="38">
        <f>D56+D57+D68+D79</f>
        <v>3116514</v>
      </c>
      <c r="E55" s="34">
        <f t="shared" si="0"/>
        <v>57.42094535695198</v>
      </c>
    </row>
    <row r="56" spans="1:5" ht="44.25" customHeight="1">
      <c r="A56" s="17" t="s">
        <v>98</v>
      </c>
      <c r="B56" s="29" t="s">
        <v>99</v>
      </c>
      <c r="C56" s="32">
        <f>2515-862</f>
        <v>1653</v>
      </c>
      <c r="D56" s="35">
        <v>1239.8</v>
      </c>
      <c r="E56" s="25">
        <f t="shared" si="0"/>
        <v>75.00302480338777</v>
      </c>
    </row>
    <row r="57" spans="1:5" ht="59.25" customHeight="1">
      <c r="A57" s="30" t="s">
        <v>40</v>
      </c>
      <c r="B57" s="15" t="s">
        <v>31</v>
      </c>
      <c r="C57" s="38">
        <f>C58+C60+C62+C63+C64+C65+C66+C67+C59</f>
        <v>1851794.5999999999</v>
      </c>
      <c r="D57" s="38">
        <f>D58+D60+D62+D63+D64+D65+D66+D67+D59+D61</f>
        <v>407302.10000000003</v>
      </c>
      <c r="E57" s="34">
        <f t="shared" si="0"/>
        <v>21.99499339721587</v>
      </c>
    </row>
    <row r="58" spans="1:5" ht="101.25" customHeight="1">
      <c r="A58" s="31" t="s">
        <v>65</v>
      </c>
      <c r="B58" s="18" t="s">
        <v>66</v>
      </c>
      <c r="C58" s="32">
        <v>162932</v>
      </c>
      <c r="D58" s="35">
        <v>47279.6</v>
      </c>
      <c r="E58" s="25">
        <f t="shared" si="0"/>
        <v>29.0179952372769</v>
      </c>
    </row>
    <row r="59" spans="1:5" ht="108" customHeight="1">
      <c r="A59" s="31" t="s">
        <v>87</v>
      </c>
      <c r="B59" s="18" t="s">
        <v>88</v>
      </c>
      <c r="C59" s="32">
        <v>442615.17</v>
      </c>
      <c r="D59" s="35">
        <v>9318.8</v>
      </c>
      <c r="E59" s="25">
        <f t="shared" si="0"/>
        <v>2.1053955290325903</v>
      </c>
    </row>
    <row r="60" spans="1:5" ht="82.5" customHeight="1">
      <c r="A60" s="25" t="s">
        <v>67</v>
      </c>
      <c r="B60" s="12" t="s">
        <v>68</v>
      </c>
      <c r="C60" s="32">
        <v>1083</v>
      </c>
      <c r="D60" s="35">
        <v>955.5</v>
      </c>
      <c r="E60" s="25">
        <f t="shared" si="0"/>
        <v>88.22714681440443</v>
      </c>
    </row>
    <row r="61" spans="1:5" ht="82.5" customHeight="1">
      <c r="A61" s="25" t="s">
        <v>126</v>
      </c>
      <c r="B61" s="12" t="s">
        <v>127</v>
      </c>
      <c r="C61" s="32">
        <v>0</v>
      </c>
      <c r="D61" s="35">
        <v>0</v>
      </c>
      <c r="E61" s="25"/>
    </row>
    <row r="62" spans="1:5" ht="79.5" customHeight="1">
      <c r="A62" s="25" t="s">
        <v>64</v>
      </c>
      <c r="B62" s="12" t="s">
        <v>94</v>
      </c>
      <c r="C62" s="32">
        <v>449249.89</v>
      </c>
      <c r="D62" s="35">
        <v>0</v>
      </c>
      <c r="E62" s="25"/>
    </row>
    <row r="63" spans="1:5" ht="93.75" customHeight="1">
      <c r="A63" s="25" t="s">
        <v>56</v>
      </c>
      <c r="B63" s="12" t="s">
        <v>57</v>
      </c>
      <c r="C63" s="32">
        <v>2467.5</v>
      </c>
      <c r="D63" s="35">
        <v>2467.4</v>
      </c>
      <c r="E63" s="25">
        <f t="shared" si="0"/>
        <v>99.99594731509626</v>
      </c>
    </row>
    <row r="64" spans="1:5" ht="51.75" customHeight="1">
      <c r="A64" s="25" t="s">
        <v>62</v>
      </c>
      <c r="B64" s="12" t="s">
        <v>63</v>
      </c>
      <c r="C64" s="32">
        <v>18635.9</v>
      </c>
      <c r="D64" s="35">
        <v>18634.5</v>
      </c>
      <c r="E64" s="25">
        <f t="shared" si="0"/>
        <v>99.99248761798464</v>
      </c>
    </row>
    <row r="65" spans="1:5" ht="51.75" customHeight="1">
      <c r="A65" s="25" t="s">
        <v>69</v>
      </c>
      <c r="B65" s="12" t="s">
        <v>70</v>
      </c>
      <c r="C65" s="32">
        <v>83299.99</v>
      </c>
      <c r="D65" s="35">
        <v>58441.8</v>
      </c>
      <c r="E65" s="25">
        <f t="shared" si="0"/>
        <v>70.15823171167247</v>
      </c>
    </row>
    <row r="66" spans="1:5" ht="59.25" customHeight="1">
      <c r="A66" s="31" t="s">
        <v>61</v>
      </c>
      <c r="B66" s="18" t="s">
        <v>60</v>
      </c>
      <c r="C66" s="32">
        <v>264694.67</v>
      </c>
      <c r="D66" s="35">
        <v>146955.1</v>
      </c>
      <c r="E66" s="25">
        <f t="shared" si="0"/>
        <v>55.518722760832325</v>
      </c>
    </row>
    <row r="67" spans="1:5" ht="43.5" customHeight="1">
      <c r="A67" s="31" t="s">
        <v>58</v>
      </c>
      <c r="B67" s="18" t="s">
        <v>59</v>
      </c>
      <c r="C67" s="32">
        <v>426816.48</v>
      </c>
      <c r="D67" s="35">
        <v>123249.4</v>
      </c>
      <c r="E67" s="25">
        <f t="shared" si="0"/>
        <v>28.876438885396364</v>
      </c>
    </row>
    <row r="68" spans="1:10" ht="44.25" customHeight="1">
      <c r="A68" s="14" t="s">
        <v>39</v>
      </c>
      <c r="B68" s="15" t="s">
        <v>32</v>
      </c>
      <c r="C68" s="38">
        <f>C71+C72+C73+C78+C70+C76+C75+C74+C77+C69</f>
        <v>3405122</v>
      </c>
      <c r="D68" s="38">
        <f>D71+D72+D73+D78+D70+D76+D75+D74+D77+D69</f>
        <v>2540148.6</v>
      </c>
      <c r="E68" s="34">
        <f t="shared" si="0"/>
        <v>74.59787343889587</v>
      </c>
      <c r="G68" s="33"/>
      <c r="H68" s="33"/>
      <c r="I68" s="33"/>
      <c r="J68" s="33"/>
    </row>
    <row r="69" spans="1:10" ht="61.5" customHeight="1">
      <c r="A69" s="22" t="s">
        <v>148</v>
      </c>
      <c r="B69" s="18" t="s">
        <v>149</v>
      </c>
      <c r="C69" s="32">
        <v>27446</v>
      </c>
      <c r="D69" s="32">
        <v>6822.5</v>
      </c>
      <c r="E69" s="25">
        <f t="shared" si="0"/>
        <v>24.857902790934926</v>
      </c>
      <c r="G69" s="33"/>
      <c r="H69" s="33"/>
      <c r="I69" s="33"/>
      <c r="J69" s="33"/>
    </row>
    <row r="70" spans="1:5" ht="62.25" customHeight="1">
      <c r="A70" s="22" t="s">
        <v>77</v>
      </c>
      <c r="B70" s="18" t="s">
        <v>78</v>
      </c>
      <c r="C70" s="32">
        <v>98937</v>
      </c>
      <c r="D70" s="35">
        <v>107244.5</v>
      </c>
      <c r="E70" s="25">
        <f t="shared" si="0"/>
        <v>108.39675753257123</v>
      </c>
    </row>
    <row r="71" spans="1:5" ht="57" customHeight="1">
      <c r="A71" s="19" t="s">
        <v>71</v>
      </c>
      <c r="B71" s="18" t="s">
        <v>72</v>
      </c>
      <c r="C71" s="32">
        <v>140327</v>
      </c>
      <c r="D71" s="35">
        <v>80983.9</v>
      </c>
      <c r="E71" s="25">
        <f t="shared" si="0"/>
        <v>57.710846807813176</v>
      </c>
    </row>
    <row r="72" spans="1:5" ht="116.25" customHeight="1">
      <c r="A72" s="19" t="s">
        <v>73</v>
      </c>
      <c r="B72" s="18" t="s">
        <v>74</v>
      </c>
      <c r="C72" s="32">
        <v>64021</v>
      </c>
      <c r="D72" s="35">
        <v>39866.8</v>
      </c>
      <c r="E72" s="25">
        <f t="shared" si="0"/>
        <v>62.2714421830337</v>
      </c>
    </row>
    <row r="73" spans="1:5" ht="85.5" customHeight="1">
      <c r="A73" s="19" t="s">
        <v>79</v>
      </c>
      <c r="B73" s="18" t="s">
        <v>80</v>
      </c>
      <c r="C73" s="32">
        <v>86087</v>
      </c>
      <c r="D73" s="35">
        <v>79011.2</v>
      </c>
      <c r="E73" s="25">
        <f t="shared" si="0"/>
        <v>91.78064051482802</v>
      </c>
    </row>
    <row r="74" spans="1:5" ht="77.25" customHeight="1">
      <c r="A74" s="19" t="s">
        <v>83</v>
      </c>
      <c r="B74" s="18" t="s">
        <v>84</v>
      </c>
      <c r="C74" s="32">
        <v>3</v>
      </c>
      <c r="D74" s="35">
        <v>0</v>
      </c>
      <c r="E74" s="25"/>
    </row>
    <row r="75" spans="1:5" ht="84" customHeight="1">
      <c r="A75" s="19" t="s">
        <v>129</v>
      </c>
      <c r="B75" s="18" t="s">
        <v>128</v>
      </c>
      <c r="C75" s="32">
        <v>1247</v>
      </c>
      <c r="D75" s="35">
        <v>1169.2</v>
      </c>
      <c r="E75" s="25">
        <f t="shared" si="0"/>
        <v>93.76102646351244</v>
      </c>
    </row>
    <row r="76" spans="1:5" ht="96" customHeight="1">
      <c r="A76" s="19" t="s">
        <v>81</v>
      </c>
      <c r="B76" s="18" t="s">
        <v>82</v>
      </c>
      <c r="C76" s="32">
        <v>1251</v>
      </c>
      <c r="D76" s="35">
        <v>1169.2</v>
      </c>
      <c r="E76" s="25">
        <f t="shared" si="0"/>
        <v>93.46123101518785</v>
      </c>
    </row>
    <row r="77" spans="1:5" ht="50.25" customHeight="1">
      <c r="A77" s="19" t="s">
        <v>85</v>
      </c>
      <c r="B77" s="18" t="s">
        <v>86</v>
      </c>
      <c r="C77" s="32">
        <v>1720</v>
      </c>
      <c r="D77" s="35">
        <v>0</v>
      </c>
      <c r="E77" s="25">
        <f t="shared" si="0"/>
        <v>0</v>
      </c>
    </row>
    <row r="78" spans="1:5" ht="37.5" customHeight="1">
      <c r="A78" s="19" t="s">
        <v>75</v>
      </c>
      <c r="B78" s="18" t="s">
        <v>76</v>
      </c>
      <c r="C78" s="32">
        <v>2984083</v>
      </c>
      <c r="D78" s="35">
        <v>2223881.3</v>
      </c>
      <c r="E78" s="25">
        <f t="shared" si="0"/>
        <v>74.52478030939488</v>
      </c>
    </row>
    <row r="79" spans="1:5" ht="41.25" customHeight="1">
      <c r="A79" s="14" t="s">
        <v>42</v>
      </c>
      <c r="B79" s="15" t="s">
        <v>41</v>
      </c>
      <c r="C79" s="34">
        <f>C81+C83+C80+C82</f>
        <v>168916.8</v>
      </c>
      <c r="D79" s="34">
        <f>D81+D83+D80+D82</f>
        <v>167823.5</v>
      </c>
      <c r="E79" s="34">
        <f t="shared" si="0"/>
        <v>99.3527582809999</v>
      </c>
    </row>
    <row r="80" spans="1:5" ht="74.25" customHeight="1">
      <c r="A80" s="22" t="s">
        <v>142</v>
      </c>
      <c r="B80" s="47" t="s">
        <v>143</v>
      </c>
      <c r="C80" s="25">
        <v>150000</v>
      </c>
      <c r="D80" s="25">
        <v>150000</v>
      </c>
      <c r="E80" s="25">
        <f t="shared" si="0"/>
        <v>100</v>
      </c>
    </row>
    <row r="81" spans="1:5" ht="55.5" customHeight="1">
      <c r="A81" s="19" t="s">
        <v>90</v>
      </c>
      <c r="B81" s="18" t="s">
        <v>89</v>
      </c>
      <c r="C81" s="25">
        <v>10000</v>
      </c>
      <c r="D81" s="35">
        <v>10000</v>
      </c>
      <c r="E81" s="25">
        <f>D81/C81*100</f>
        <v>100</v>
      </c>
    </row>
    <row r="82" spans="1:5" ht="55.5" customHeight="1">
      <c r="A82" s="19" t="s">
        <v>147</v>
      </c>
      <c r="B82" s="18" t="s">
        <v>154</v>
      </c>
      <c r="C82" s="25">
        <v>150</v>
      </c>
      <c r="D82" s="35">
        <v>146.9</v>
      </c>
      <c r="E82" s="25">
        <f>D82/C82*100</f>
        <v>97.93333333333334</v>
      </c>
    </row>
    <row r="83" spans="1:5" ht="57.75" customHeight="1">
      <c r="A83" s="19" t="s">
        <v>91</v>
      </c>
      <c r="B83" s="18" t="s">
        <v>92</v>
      </c>
      <c r="C83" s="25">
        <v>8766.8</v>
      </c>
      <c r="D83" s="35">
        <v>7676.6</v>
      </c>
      <c r="E83" s="25">
        <f>D83/C83*100</f>
        <v>87.56444768900855</v>
      </c>
    </row>
    <row r="84" spans="1:5" ht="57.75" customHeight="1">
      <c r="A84" s="13" t="s">
        <v>153</v>
      </c>
      <c r="B84" s="15" t="s">
        <v>152</v>
      </c>
      <c r="C84" s="34">
        <v>0</v>
      </c>
      <c r="D84" s="44">
        <v>160</v>
      </c>
      <c r="E84" s="34"/>
    </row>
    <row r="85" spans="1:5" ht="57.75" customHeight="1">
      <c r="A85" s="42" t="s">
        <v>130</v>
      </c>
      <c r="B85" s="43" t="s">
        <v>131</v>
      </c>
      <c r="C85" s="34">
        <v>24501.9</v>
      </c>
      <c r="D85" s="44">
        <v>26737.5</v>
      </c>
      <c r="E85" s="34">
        <f>D85/C85*100</f>
        <v>109.12419036891016</v>
      </c>
    </row>
    <row r="86" spans="1:5" ht="88.5" customHeight="1">
      <c r="A86" s="42" t="s">
        <v>140</v>
      </c>
      <c r="B86" s="43" t="s">
        <v>139</v>
      </c>
      <c r="C86" s="34">
        <v>-6234.1</v>
      </c>
      <c r="D86" s="44">
        <v>-6234.3</v>
      </c>
      <c r="E86" s="34">
        <f>D86/C86*100</f>
        <v>100.00320816156301</v>
      </c>
    </row>
    <row r="87" spans="1:5" ht="57" customHeight="1">
      <c r="A87" s="22"/>
      <c r="B87" s="15" t="s">
        <v>28</v>
      </c>
      <c r="C87" s="38">
        <f>C14+C54</f>
        <v>10227575.9</v>
      </c>
      <c r="D87" s="38">
        <f>D14+D54</f>
        <v>6320202.600000001</v>
      </c>
      <c r="E87" s="34">
        <f>D87/C87*100</f>
        <v>61.795704688928296</v>
      </c>
    </row>
    <row r="88" spans="1:3" ht="27" customHeight="1">
      <c r="A88" s="50"/>
      <c r="B88" s="50"/>
      <c r="C88" s="50"/>
    </row>
    <row r="89" spans="1:3" ht="32.25" customHeight="1">
      <c r="A89" s="49"/>
      <c r="B89" s="49"/>
      <c r="C89" s="49"/>
    </row>
    <row r="92" ht="15.75">
      <c r="C92" s="5"/>
    </row>
    <row r="93" ht="15.75">
      <c r="C93" s="5"/>
    </row>
    <row r="135" ht="14.25" customHeight="1"/>
    <row r="136" ht="0.75" customHeight="1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2.25" customHeight="1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0.75" customHeight="1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0.75" customHeight="1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0.75" customHeight="1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0.75" customHeight="1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0.75" customHeight="1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2.25" customHeight="1" hidden="1"/>
    <row r="287" ht="15.75" hidden="1"/>
    <row r="288" ht="15.75" hidden="1"/>
    <row r="289" ht="15.75" hidden="1"/>
    <row r="290" ht="15.75" hidden="1"/>
    <row r="291" ht="15.75" hidden="1"/>
    <row r="292" ht="0.75" customHeight="1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0.75" customHeight="1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8" customHeight="1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0.75" customHeight="1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2.25" customHeight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0.75" customHeight="1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</sheetData>
  <sheetProtection/>
  <mergeCells count="4">
    <mergeCell ref="A10:E10"/>
    <mergeCell ref="A89:C89"/>
    <mergeCell ref="A88:C88"/>
    <mergeCell ref="A9:E9"/>
  </mergeCells>
  <printOptions/>
  <pageMargins left="1.3779527559055118" right="0.3937007874015748" top="0.7874015748031497" bottom="0.7874015748031497" header="0.5118110236220472" footer="0.5118110236220472"/>
  <pageSetup horizontalDpi="600" verticalDpi="600" orientation="portrait" paperSize="9" scale="58" r:id="rId1"/>
  <headerFooter alignWithMargins="0">
    <oddHeader>&amp;C&amp;P</oddHeader>
    <oddFooter>&amp;L1569/по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Бахирева</cp:lastModifiedBy>
  <cp:lastPrinted>2020-10-14T08:03:45Z</cp:lastPrinted>
  <dcterms:created xsi:type="dcterms:W3CDTF">2004-01-05T10:01:36Z</dcterms:created>
  <dcterms:modified xsi:type="dcterms:W3CDTF">2020-10-20T07:55:32Z</dcterms:modified>
  <cp:category/>
  <cp:version/>
  <cp:contentType/>
  <cp:contentStatus/>
</cp:coreProperties>
</file>