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5480" windowHeight="9225" activeTab="0"/>
  </bookViews>
  <sheets>
    <sheet name="Норм. з-ты " sheetId="1" r:id="rId1"/>
    <sheet name="Норм. з-ты на содерж имущ " sheetId="2" r:id="rId2"/>
  </sheets>
  <definedNames>
    <definedName name="_xlnm.Print_Titles" localSheetId="0">'Норм. з-ты '!$17:$18</definedName>
    <definedName name="_xlnm.Print_Titles" localSheetId="1">'Норм. з-ты на содерж имущ '!$17:$18</definedName>
    <definedName name="_xlnm.Print_Area" localSheetId="0">'Норм. з-ты '!$A$1:$M$232</definedName>
    <definedName name="_xlnm.Print_Area" localSheetId="1">'Норм. з-ты на содерж имущ '!$A$1:$E$100</definedName>
  </definedNames>
  <calcPr fullCalcOnLoad="1"/>
</workbook>
</file>

<file path=xl/sharedStrings.xml><?xml version="1.0" encoding="utf-8"?>
<sst xmlns="http://schemas.openxmlformats.org/spreadsheetml/2006/main" count="366" uniqueCount="110">
  <si>
    <t xml:space="preserve">Сергиево-Посадского </t>
  </si>
  <si>
    <t>муниципального района</t>
  </si>
  <si>
    <t>Московской области</t>
  </si>
  <si>
    <t>НОРМАТИВНЫЕ ЗАТРАТЫ</t>
  </si>
  <si>
    <t>№ п/п</t>
  </si>
  <si>
    <t>Нормативные затраты на единицу муниципальной услуги</t>
  </si>
  <si>
    <t>Нормативные затраты на оплату труда и начисления на выплаты по оплате труда, руб.</t>
  </si>
  <si>
    <t>Нормативные затраты на коммунальные услуги, связанные с оказанием муниципальной услуги, руб.</t>
  </si>
  <si>
    <t>Прочие затраты, связанные с оказанием муниципальной услуги, руб.</t>
  </si>
  <si>
    <t>Итого нормативные затраты на муниципальную услугу, руб.</t>
  </si>
  <si>
    <t>Нормативные затраты на содержание имущества муниципальных учреждений, руб.</t>
  </si>
  <si>
    <t>МУК ОДЦ "Октябрь"</t>
  </si>
  <si>
    <t>МУК "С-П ЦРМБ"</t>
  </si>
  <si>
    <t>Справочно</t>
  </si>
  <si>
    <t>Кол-во потребителей</t>
  </si>
  <si>
    <t>Всего нормативные затраты на муниципальную услугу и содержание имущества муниципальных учреждений, руб.</t>
  </si>
  <si>
    <t>Сумма нормативных затрат на оказание муниципальной услуги, руб.</t>
  </si>
  <si>
    <t>кол-во посещений</t>
  </si>
  <si>
    <t>кол-во мероприятий</t>
  </si>
  <si>
    <t>кол-во человек</t>
  </si>
  <si>
    <t>МУК "Муниципальный оркестр"</t>
  </si>
  <si>
    <t>Областные субсидии</t>
  </si>
  <si>
    <t>Средства местного бюджета</t>
  </si>
  <si>
    <t>НА СОДЕРЖАНИЕ ИМУЩЕСТВА, ВКЛЮЧАЕМЫЕ В ФИНАНСОВОЕ ОБЕСПЕЧЕНИЕ МУНИЦИПАЛЬНОГО ЗАДАНИЯ</t>
  </si>
  <si>
    <t>Нормативные затраты на коммунальные услуги, на содержание имущества муниципальных учреждений, руб.</t>
  </si>
  <si>
    <t>Затраты на уплату налога на имущество и земельного налога на содержание имущества муниципальных учреждений, руб.</t>
  </si>
  <si>
    <t>Итого нормативные затраты на содержание имущества муниципальных учреждений, руб.</t>
  </si>
  <si>
    <t>Досуговые учреждения, всего</t>
  </si>
  <si>
    <t>Учреждения дополнительного образования, всего</t>
  </si>
  <si>
    <t>МБУ ДО ДМШ №1</t>
  </si>
  <si>
    <t>МБУ ДО ДМШ №4</t>
  </si>
  <si>
    <t>МБУ ДО ДШИ №1</t>
  </si>
  <si>
    <t>МБУ ДО ДШИ №2</t>
  </si>
  <si>
    <t>МБУ ДО ДШИ №3</t>
  </si>
  <si>
    <t>МБУ ДО ДШИ № 4</t>
  </si>
  <si>
    <t>МБУ ДО ДШИ №5</t>
  </si>
  <si>
    <t>МБУ ДО ДШИ №6</t>
  </si>
  <si>
    <t>МБУ ДО ДШИ №7</t>
  </si>
  <si>
    <t>МБУ ДО ДШИ №8</t>
  </si>
  <si>
    <t>Создание концертов и концертных программ</t>
  </si>
  <si>
    <t>кол-во концертных программ</t>
  </si>
  <si>
    <t xml:space="preserve">Организация деятельности клубных формирований и формирований самодеятельного народного творчества </t>
  </si>
  <si>
    <t xml:space="preserve">МУНИЦИПАЛЬНЫМИ БЮДЖЕТНЫМИ УЧРЕЖДЕНИЯМИ КУЛЬТУРЫ, ФИЗИЧЕСКОЙ КУЛЬТУРЫ И СПОРТА, ПО РАБОТЕ С МОЛОДЕЖЬЮ, </t>
  </si>
  <si>
    <t>Библиотечное, библиографическое и информационное обслуживания пользователей библиотеки</t>
  </si>
  <si>
    <t>кол-во документов</t>
  </si>
  <si>
    <t>Библиографическая обработка документов и создание каталогов</t>
  </si>
  <si>
    <t>Наименование муниципальной услуги/работы</t>
  </si>
  <si>
    <t xml:space="preserve">МУНИЦИПАЛЬНЫМИ БЮДЖЕТНЫМИ УЧРЕЖДЕНИЯМИ КУЛЬТУРЫ,  ФИЗИЧЕСКОЙ КУЛЬТУРЫ И СПОРТА, </t>
  </si>
  <si>
    <t>Наименование муниципальной услуги / работы / источника финансирования / муниципального учреждения</t>
  </si>
  <si>
    <t>кол-во документов (записей)</t>
  </si>
  <si>
    <t xml:space="preserve">Организация и проведение официальных физкультурных (физкультурно-оздоровительных) мероприятий </t>
  </si>
  <si>
    <t>МУ ФОСКИ "Сплочение"</t>
  </si>
  <si>
    <t>Проведение занятий физкультурно-спортивной направленности по месту проживания граждан</t>
  </si>
  <si>
    <t xml:space="preserve">Организация и проведение официальных физкультурных (физкультурно-оздоровительных) мероприятий  </t>
  </si>
  <si>
    <t>МБУ "Молодежный клуб "Атмосфера"</t>
  </si>
  <si>
    <t>Организация досуга детей, подростков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</si>
  <si>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</si>
  <si>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</si>
  <si>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</si>
  <si>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</si>
  <si>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0707 молодежь</t>
  </si>
  <si>
    <t>1101 спорт</t>
  </si>
  <si>
    <t xml:space="preserve">Реализация дополнительных общеобразовательных предпрофессиональных программ в области искусств </t>
  </si>
  <si>
    <t xml:space="preserve">Реализация дополнительных общеразвивающих программ 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</si>
  <si>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</si>
  <si>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Показ (организация показа) концертов и концертных программ</t>
  </si>
  <si>
    <t xml:space="preserve">Формирование, учет, изучение, обеспечение физического сохранения и безопасности фондов библиотеки, включая оцифровку фондов </t>
  </si>
  <si>
    <t>Библиотеки, всего</t>
  </si>
  <si>
    <t>Молодежная политика, всего</t>
  </si>
  <si>
    <t>Обеспечение участия в официальных (физкультурно-оздоровительных) мероприятиях</t>
  </si>
  <si>
    <t xml:space="preserve">Организация и проведение официальных спортивных мероприятий </t>
  </si>
  <si>
    <t xml:space="preserve">Организация и проведение физкультурных и спортивный мероприятий в рамках Всероссийского физкультурно-спортивного комплекса "Готов к труду и обороне" (ГТО) </t>
  </si>
  <si>
    <t>Проведение тестирования выполнения нормативов испытаний (тестов) комплекса ГТО</t>
  </si>
  <si>
    <t>Обеспечение доступа к объектам спорта</t>
  </si>
  <si>
    <t>кол-во посетителей</t>
  </si>
  <si>
    <t>Организация и проведение культурно-массовых мероприятий</t>
  </si>
  <si>
    <t>кол-во занятий</t>
  </si>
  <si>
    <t>Спортивная подготовка по олимпийским видам спорта: футбол (этап начальной подготовки)</t>
  </si>
  <si>
    <t>Спортивная подготовка по олимпийским видам спорта: футбол (тренировочный этап)</t>
  </si>
  <si>
    <t>Спортивная подготовка по олимпийским видам спорта: футбол (этап совершенствования спортивного мастерства)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</si>
  <si>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</si>
  <si>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участия лиц, проходящих спортивную подготовку, в спортивных соревнованиях</t>
  </si>
  <si>
    <t>число лиц, принявших участие в спортивных соревнованиях</t>
  </si>
  <si>
    <t>МБУ СШ "Сергиев Посад"</t>
  </si>
  <si>
    <t>Учреждения спорта СШ, всего</t>
  </si>
  <si>
    <t>МБУ СШ "Центр"</t>
  </si>
  <si>
    <t>МБУСШ "Центр"</t>
  </si>
  <si>
    <t xml:space="preserve">число лиц, прошедших спортивную подготовку </t>
  </si>
  <si>
    <t xml:space="preserve">число лиц, прошедших спортивную подготовку  </t>
  </si>
  <si>
    <t>число лиц, прошедших спортивную подготовку</t>
  </si>
  <si>
    <t>Спортивная подготовка по неолимпийским видам спорта: самбо, пауэрлифтинг, шахматы, тайский бокс (тренировочный этап)</t>
  </si>
  <si>
    <t>Спортивная подготовка по неолимпийским видам спорта: пауэрлифтинг (этап совершенствования спортивного мастерства)</t>
  </si>
  <si>
    <t>Организация и проведение официальных физкультурных и спортивных мероприятий в рамках Всероссийского физкультурно-спортивного комплекса "Готов к труду и обороне" (ГТО)</t>
  </si>
  <si>
    <t>Количество мероприятий</t>
  </si>
  <si>
    <t>Н.В. Фирсанова</t>
  </si>
  <si>
    <t>Начальник управления развития отраслей социальной сферы
 администрации муниципального района</t>
  </si>
  <si>
    <t>Начальник управления развития отраслей социальной сферы
администрации муниципального района</t>
  </si>
  <si>
    <t>Утверждены</t>
  </si>
  <si>
    <t>постановлением Главы</t>
  </si>
  <si>
    <t>МАУ ЛСК "Сергиев Посад" им. С.В. Федорова</t>
  </si>
  <si>
    <t>МАУ ЛСК "Сергиев Посад" 
им. С.В. Федорова</t>
  </si>
  <si>
    <t>Спортивная подготовка по олимпийским видам спорта: баскетбол, легкая атлетика, лыжные гонки, плавание, бокс, тяжелая атлетика, фигурное катание, хоккей, дзюдо, спортивная борьба, велоспорт-маунтинбайк (этап начальной подготовки)</t>
  </si>
  <si>
    <t>Спортивная подготовка по олимпийским видам спорта: баскетбол, легкая атлетика, лыжные гонки, плавание, бокс, фигурное катание, хоккей, дзюдо, спортивная борьба, тяжелая атлетика (тренировочный этап)</t>
  </si>
  <si>
    <t>Спортивная подготовка по неолимпийским видам спорта: самбо, пауэрлифтинг, шахматы, тайский бокс, каратэ (этап начальной подготовки)</t>
  </si>
  <si>
    <t xml:space="preserve">МОСКОВСКОЙ ОБЛАСТИ В 2019 ГОДУ </t>
  </si>
  <si>
    <t xml:space="preserve">ДОПОЛНИТЕЛЬНОГО ОБРАЗОВАНИЯ СЕРГИЕВО-ПОСАДСКОГО МУНИЦИПАЛЬНОГО РАЙОНА МОСКОВСКОЙ ОБЛАСТИ В 2019 ГОДУ </t>
  </si>
  <si>
    <t>ПО РАБОТЕ С МОЛОДЕЖЬЮ, ДОПОЛНИТЕЛЬНОГО ОБРАЗОВАНИЯ СЕРГИЕВО-ПОСАДСКОГО МУНИЦИПАЛЬНОГО РАЙОНА</t>
  </si>
  <si>
    <t>НА ОКАЗАНИЕ МУНИЦИПАЛЬНЫХ УСЛУГ (ВЫПОЛНЕНИЕ РАБОТ) ФИЗИЧЕСКИМ И ЮРИДИЧЕСКИМ ЛИЦАМ</t>
  </si>
  <si>
    <t>от ___________________ № _____________</t>
  </si>
  <si>
    <t>от 15.05.2019 № 818-ПГ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</si>
</sst>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0_р_."/>
    <numFmt numFmtId="178" formatCode="#,##0.0000"/>
  </numFmts>
  <fonts count="49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9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9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6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/>
    </xf>
    <xf numFmtId="176" fontId="0" fillId="33" borderId="0" xfId="0" applyNumberFormat="1" applyFill="1" applyAlignment="1">
      <alignment/>
    </xf>
    <xf numFmtId="3" fontId="0" fillId="0" borderId="0" xfId="0" applyNumberFormat="1" applyFont="1" applyAlignment="1">
      <alignment/>
    </xf>
    <xf numFmtId="176" fontId="0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7" fontId="3" fillId="0" borderId="0" xfId="0" applyNumberFormat="1" applyFont="1" applyFill="1" applyBorder="1" applyAlignment="1">
      <alignment horizontal="right" vertical="top" wrapText="1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4" fontId="46" fillId="0" borderId="0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/>
    </xf>
    <xf numFmtId="178" fontId="47" fillId="0" borderId="0" xfId="0" applyNumberFormat="1" applyFont="1" applyBorder="1" applyAlignment="1">
      <alignment/>
    </xf>
    <xf numFmtId="4" fontId="47" fillId="7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76" fontId="3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6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/>
    </xf>
    <xf numFmtId="9" fontId="0" fillId="35" borderId="0" xfId="0" applyNumberFormat="1" applyFont="1" applyFill="1" applyAlignment="1">
      <alignment/>
    </xf>
    <xf numFmtId="176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177" fontId="3" fillId="35" borderId="10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wrapText="1"/>
    </xf>
    <xf numFmtId="3" fontId="0" fillId="35" borderId="0" xfId="0" applyNumberFormat="1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76" fontId="4" fillId="35" borderId="11" xfId="0" applyNumberFormat="1" applyFont="1" applyFill="1" applyBorder="1" applyAlignment="1">
      <alignment/>
    </xf>
    <xf numFmtId="176" fontId="4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 vertical="top" wrapText="1"/>
    </xf>
    <xf numFmtId="2" fontId="3" fillId="35" borderId="13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 wrapText="1"/>
    </xf>
    <xf numFmtId="4" fontId="0" fillId="7" borderId="0" xfId="0" applyNumberForma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0" fillId="7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47" fillId="35" borderId="0" xfId="0" applyNumberFormat="1" applyFont="1" applyFill="1" applyBorder="1" applyAlignment="1">
      <alignment/>
    </xf>
    <xf numFmtId="178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tabSelected="1" view="pageBreakPreview" zoomScale="118" zoomScaleSheetLayoutView="118" workbookViewId="0" topLeftCell="A1">
      <selection activeCell="I6" sqref="I6"/>
    </sheetView>
  </sheetViews>
  <sheetFormatPr defaultColWidth="9.140625" defaultRowHeight="12"/>
  <cols>
    <col min="1" max="1" width="4.140625" style="0" customWidth="1"/>
    <col min="2" max="2" width="26.8515625" style="0" customWidth="1"/>
    <col min="3" max="3" width="14.28125" style="0" customWidth="1"/>
    <col min="4" max="4" width="17.8515625" style="0" customWidth="1"/>
    <col min="5" max="5" width="15.421875" style="0" customWidth="1"/>
    <col min="6" max="6" width="15.28125" style="0" customWidth="1"/>
    <col min="7" max="7" width="13.421875" style="0" customWidth="1"/>
    <col min="8" max="8" width="17.140625" style="0" customWidth="1"/>
    <col min="9" max="9" width="15.421875" style="0" customWidth="1"/>
    <col min="10" max="10" width="18.7109375" style="0" customWidth="1"/>
    <col min="11" max="11" width="18.7109375" style="0" hidden="1" customWidth="1"/>
    <col min="12" max="13" width="16.7109375" style="0" hidden="1" customWidth="1"/>
    <col min="14" max="14" width="17.28125" style="0" customWidth="1"/>
    <col min="15" max="15" width="13.421875" style="0" bestFit="1" customWidth="1"/>
    <col min="16" max="16" width="14.8515625" style="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 t="s">
        <v>97</v>
      </c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 t="s">
        <v>98</v>
      </c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 t="s">
        <v>0</v>
      </c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 t="s">
        <v>2</v>
      </c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 t="s">
        <v>109</v>
      </c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ht="12.75">
      <c r="A10" s="149" t="s">
        <v>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23"/>
      <c r="L10" s="1"/>
      <c r="M10" s="1"/>
      <c r="N10" s="1"/>
    </row>
    <row r="11" spans="1:14" ht="12.75">
      <c r="A11" s="149" t="s">
        <v>107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23"/>
      <c r="L11" s="1"/>
      <c r="M11" s="1"/>
      <c r="N11" s="1"/>
    </row>
    <row r="12" spans="1:14" ht="12.75">
      <c r="A12" s="149" t="s">
        <v>42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23"/>
      <c r="L12" s="1"/>
      <c r="M12" s="1"/>
      <c r="N12" s="1"/>
    </row>
    <row r="13" spans="1:14" ht="12.75">
      <c r="A13" s="149" t="s">
        <v>105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23"/>
      <c r="L13" s="1"/>
      <c r="M13" s="1"/>
      <c r="N13" s="1"/>
    </row>
    <row r="14" spans="1:14" ht="12.7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23"/>
      <c r="L14" s="1"/>
      <c r="M14" s="1"/>
      <c r="N14" s="1"/>
    </row>
    <row r="15" spans="1:14" ht="12.7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23"/>
      <c r="L15" s="1"/>
      <c r="M15" s="1"/>
      <c r="N15" s="1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" customHeight="1">
      <c r="A17" s="154" t="s">
        <v>4</v>
      </c>
      <c r="B17" s="150" t="s">
        <v>46</v>
      </c>
      <c r="C17" s="154" t="s">
        <v>5</v>
      </c>
      <c r="D17" s="154"/>
      <c r="E17" s="154"/>
      <c r="F17" s="154"/>
      <c r="G17" s="151" t="s">
        <v>13</v>
      </c>
      <c r="H17" s="152"/>
      <c r="I17" s="152"/>
      <c r="J17" s="153"/>
      <c r="K17" s="44"/>
    </row>
    <row r="18" spans="1:11" ht="107.25" customHeight="1">
      <c r="A18" s="154"/>
      <c r="B18" s="150"/>
      <c r="C18" s="3" t="s">
        <v>6</v>
      </c>
      <c r="D18" s="3" t="s">
        <v>7</v>
      </c>
      <c r="E18" s="3" t="s">
        <v>8</v>
      </c>
      <c r="F18" s="3" t="s">
        <v>9</v>
      </c>
      <c r="G18" s="5" t="s">
        <v>14</v>
      </c>
      <c r="H18" s="5" t="s">
        <v>16</v>
      </c>
      <c r="I18" s="3" t="s">
        <v>10</v>
      </c>
      <c r="J18" s="3" t="s">
        <v>15</v>
      </c>
      <c r="K18" s="15"/>
    </row>
    <row r="19" spans="1:11" ht="28.5" customHeight="1">
      <c r="A19" s="32"/>
      <c r="B19" s="145" t="s">
        <v>62</v>
      </c>
      <c r="C19" s="148"/>
      <c r="D19" s="148"/>
      <c r="E19" s="148"/>
      <c r="F19" s="148"/>
      <c r="G19" s="5" t="s">
        <v>19</v>
      </c>
      <c r="H19" s="4"/>
      <c r="I19" s="4"/>
      <c r="J19" s="4"/>
      <c r="K19" s="14"/>
    </row>
    <row r="20" spans="1:15" s="20" customFormat="1" ht="12.75" customHeight="1">
      <c r="A20" s="5">
        <v>1</v>
      </c>
      <c r="B20" s="4" t="s">
        <v>29</v>
      </c>
      <c r="C20" s="6">
        <f>C21+C22</f>
        <v>75111.3829268292</v>
      </c>
      <c r="D20" s="6">
        <f>D21+D22</f>
        <v>970.643902439024</v>
      </c>
      <c r="E20" s="6">
        <f>E21+E22</f>
        <v>2308.608943089497</v>
      </c>
      <c r="F20" s="6">
        <f>F21+F22</f>
        <v>78390.63577235772</v>
      </c>
      <c r="G20" s="4">
        <v>123</v>
      </c>
      <c r="H20" s="6">
        <f>H21+H22</f>
        <v>9642048.2</v>
      </c>
      <c r="I20" s="6">
        <f>I21+I22</f>
        <v>86851.8</v>
      </c>
      <c r="J20" s="9">
        <f>J21+J22</f>
        <v>9728900</v>
      </c>
      <c r="K20" s="45">
        <v>9901.8</v>
      </c>
      <c r="N20" s="60"/>
      <c r="O20" s="61"/>
    </row>
    <row r="21" spans="1:15" ht="12.75">
      <c r="A21" s="5"/>
      <c r="B21" s="4" t="s">
        <v>22</v>
      </c>
      <c r="C21" s="6">
        <v>75111.3829268292</v>
      </c>
      <c r="D21" s="6">
        <v>970.643902439024</v>
      </c>
      <c r="E21" s="6">
        <f>F21-C21-D21</f>
        <v>2308.608943089497</v>
      </c>
      <c r="F21" s="6">
        <f>H21/G21</f>
        <v>78390.63577235772</v>
      </c>
      <c r="G21" s="4">
        <v>123</v>
      </c>
      <c r="H21" s="7">
        <f>J21-I21</f>
        <v>9642048.2</v>
      </c>
      <c r="I21" s="8">
        <f>'Норм. з-ты на содерж имущ '!E20</f>
        <v>86851.8</v>
      </c>
      <c r="J21" s="9">
        <v>9728900</v>
      </c>
      <c r="K21" s="45">
        <f>K20/M21*100</f>
        <v>27.999898200697327</v>
      </c>
      <c r="M21" s="21">
        <f>K20+K51</f>
        <v>35363.7</v>
      </c>
      <c r="N21" s="61"/>
      <c r="O21" s="61"/>
    </row>
    <row r="22" spans="1:15" ht="12.75">
      <c r="A22" s="5"/>
      <c r="B22" s="4" t="s">
        <v>21</v>
      </c>
      <c r="C22" s="6">
        <v>0</v>
      </c>
      <c r="D22" s="6">
        <v>0</v>
      </c>
      <c r="E22" s="6">
        <f aca="true" t="shared" si="0" ref="E22:E49">F22-C22-D22</f>
        <v>0</v>
      </c>
      <c r="F22" s="6">
        <f aca="true" t="shared" si="1" ref="F22:F49">H22/G22</f>
        <v>0</v>
      </c>
      <c r="G22" s="4">
        <v>123</v>
      </c>
      <c r="H22" s="7">
        <f>J22-I22</f>
        <v>0</v>
      </c>
      <c r="I22" s="8">
        <v>0</v>
      </c>
      <c r="J22" s="9">
        <v>0</v>
      </c>
      <c r="K22" s="45"/>
      <c r="N22" s="61"/>
      <c r="O22" s="61"/>
    </row>
    <row r="23" spans="1:15" s="20" customFormat="1" ht="12.75">
      <c r="A23" s="5">
        <v>3</v>
      </c>
      <c r="B23" s="53" t="s">
        <v>30</v>
      </c>
      <c r="C23" s="6">
        <f>C24+C25</f>
        <v>78552.5463636363</v>
      </c>
      <c r="D23" s="6">
        <f>D24+D25</f>
        <v>703.172727272727</v>
      </c>
      <c r="E23" s="6">
        <f t="shared" si="0"/>
        <v>695.2657575758227</v>
      </c>
      <c r="F23" s="6">
        <f t="shared" si="1"/>
        <v>79950.98484848485</v>
      </c>
      <c r="G23" s="4">
        <v>66</v>
      </c>
      <c r="H23" s="7">
        <f>H24+H25</f>
        <v>5276765</v>
      </c>
      <c r="I23" s="7">
        <f>I24+I25</f>
        <v>39235</v>
      </c>
      <c r="J23" s="7">
        <f>J24+J25</f>
        <v>5316000</v>
      </c>
      <c r="K23" s="46">
        <v>6522.5</v>
      </c>
      <c r="M23" s="10"/>
      <c r="N23" s="60"/>
      <c r="O23" s="61"/>
    </row>
    <row r="24" spans="1:15" ht="12.75">
      <c r="A24" s="5"/>
      <c r="B24" s="4" t="s">
        <v>22</v>
      </c>
      <c r="C24" s="6">
        <v>78552.5463636363</v>
      </c>
      <c r="D24" s="6">
        <v>703.172727272727</v>
      </c>
      <c r="E24" s="6">
        <f t="shared" si="0"/>
        <v>695.2657575758227</v>
      </c>
      <c r="F24" s="6">
        <f t="shared" si="1"/>
        <v>79950.98484848485</v>
      </c>
      <c r="G24" s="4">
        <v>66</v>
      </c>
      <c r="H24" s="7">
        <f>J24-I24</f>
        <v>5276765</v>
      </c>
      <c r="I24" s="8">
        <f>'Норм. з-ты на содерж имущ '!E21</f>
        <v>39235</v>
      </c>
      <c r="J24" s="9">
        <v>5316000</v>
      </c>
      <c r="K24" s="45">
        <f>K23/M24*100</f>
        <v>22.424106989376696</v>
      </c>
      <c r="M24" s="21">
        <f>K23+K54</f>
        <v>29087</v>
      </c>
      <c r="N24" s="61"/>
      <c r="O24" s="61"/>
    </row>
    <row r="25" spans="1:15" ht="12.75">
      <c r="A25" s="5"/>
      <c r="B25" s="4" t="s">
        <v>21</v>
      </c>
      <c r="C25" s="6">
        <v>0</v>
      </c>
      <c r="D25" s="6">
        <v>0</v>
      </c>
      <c r="E25" s="6">
        <f t="shared" si="0"/>
        <v>0</v>
      </c>
      <c r="F25" s="6">
        <f t="shared" si="1"/>
        <v>0</v>
      </c>
      <c r="G25" s="4">
        <v>66</v>
      </c>
      <c r="H25" s="7">
        <f>J25-I25</f>
        <v>0</v>
      </c>
      <c r="I25" s="8">
        <v>0</v>
      </c>
      <c r="J25" s="9">
        <v>0</v>
      </c>
      <c r="K25" s="45"/>
      <c r="N25" s="61"/>
      <c r="O25" s="61"/>
    </row>
    <row r="26" spans="1:15" s="20" customFormat="1" ht="12.75">
      <c r="A26" s="5">
        <v>4</v>
      </c>
      <c r="B26" s="53" t="s">
        <v>31</v>
      </c>
      <c r="C26" s="6">
        <f>C28+C27</f>
        <v>59941.3636363636</v>
      </c>
      <c r="D26" s="6">
        <f>D28+D27</f>
        <v>1022.27272727272</v>
      </c>
      <c r="E26" s="6">
        <f t="shared" si="0"/>
        <v>1813.6363636364047</v>
      </c>
      <c r="F26" s="6">
        <f t="shared" si="1"/>
        <v>62777.27272727273</v>
      </c>
      <c r="G26" s="4">
        <v>44</v>
      </c>
      <c r="H26" s="6">
        <f>H28+H27</f>
        <v>2762200</v>
      </c>
      <c r="I26" s="6">
        <f>I28+I27</f>
        <v>51220</v>
      </c>
      <c r="J26" s="6">
        <f>J28+J27</f>
        <v>2813420</v>
      </c>
      <c r="K26" s="29">
        <v>3398.6</v>
      </c>
      <c r="N26" s="60"/>
      <c r="O26" s="61"/>
    </row>
    <row r="27" spans="1:15" ht="12.75">
      <c r="A27" s="5"/>
      <c r="B27" s="4" t="s">
        <v>22</v>
      </c>
      <c r="C27" s="6">
        <v>59941.3636363636</v>
      </c>
      <c r="D27" s="6">
        <v>1022.27272727272</v>
      </c>
      <c r="E27" s="6">
        <f t="shared" si="0"/>
        <v>1813.6363636364047</v>
      </c>
      <c r="F27" s="6">
        <f t="shared" si="1"/>
        <v>62777.27272727273</v>
      </c>
      <c r="G27" s="4">
        <v>44</v>
      </c>
      <c r="H27" s="7">
        <f>J27-I27</f>
        <v>2762200</v>
      </c>
      <c r="I27" s="8">
        <f>'Норм. з-ты на содерж имущ '!E22</f>
        <v>51220</v>
      </c>
      <c r="J27" s="9">
        <v>2813420</v>
      </c>
      <c r="K27" s="45">
        <f>K26/M27*100</f>
        <v>20</v>
      </c>
      <c r="M27" s="10">
        <f>K26+K57</f>
        <v>16993</v>
      </c>
      <c r="N27" s="61"/>
      <c r="O27" s="61"/>
    </row>
    <row r="28" spans="1:15" ht="12.75">
      <c r="A28" s="5"/>
      <c r="B28" s="4" t="s">
        <v>21</v>
      </c>
      <c r="C28" s="6">
        <v>0</v>
      </c>
      <c r="D28" s="6">
        <v>0</v>
      </c>
      <c r="E28" s="6">
        <f t="shared" si="0"/>
        <v>0</v>
      </c>
      <c r="F28" s="6">
        <f t="shared" si="1"/>
        <v>0</v>
      </c>
      <c r="G28" s="4">
        <v>44</v>
      </c>
      <c r="H28" s="7">
        <f>J28-I28</f>
        <v>0</v>
      </c>
      <c r="I28" s="8">
        <v>0</v>
      </c>
      <c r="J28" s="9">
        <v>0</v>
      </c>
      <c r="K28" s="45"/>
      <c r="N28" s="61"/>
      <c r="O28" s="61"/>
    </row>
    <row r="29" spans="1:15" s="20" customFormat="1" ht="12.75">
      <c r="A29" s="5">
        <v>5</v>
      </c>
      <c r="B29" s="53" t="s">
        <v>32</v>
      </c>
      <c r="C29" s="6">
        <f>C30+C31</f>
        <v>71866.1993636363</v>
      </c>
      <c r="D29" s="6">
        <f>D30+D31</f>
        <v>666.727272727272</v>
      </c>
      <c r="E29" s="6">
        <f t="shared" si="0"/>
        <v>876.6460909091476</v>
      </c>
      <c r="F29" s="6">
        <f t="shared" si="1"/>
        <v>73409.57272727272</v>
      </c>
      <c r="G29" s="4">
        <v>110</v>
      </c>
      <c r="H29" s="6">
        <f>H30+H31</f>
        <v>8075053</v>
      </c>
      <c r="I29" s="6">
        <f>I30+I31</f>
        <v>77007</v>
      </c>
      <c r="J29" s="6">
        <f>J30+J31</f>
        <v>8152060</v>
      </c>
      <c r="K29" s="29">
        <v>9770.93</v>
      </c>
      <c r="N29" s="60"/>
      <c r="O29" s="61"/>
    </row>
    <row r="30" spans="1:15" ht="12.75">
      <c r="A30" s="5"/>
      <c r="B30" s="4" t="s">
        <v>22</v>
      </c>
      <c r="C30" s="6">
        <v>71866.1993636363</v>
      </c>
      <c r="D30" s="6">
        <v>666.727272727272</v>
      </c>
      <c r="E30" s="6">
        <f t="shared" si="0"/>
        <v>876.6460909091476</v>
      </c>
      <c r="F30" s="6">
        <f t="shared" si="1"/>
        <v>73409.57272727272</v>
      </c>
      <c r="G30" s="4">
        <v>110</v>
      </c>
      <c r="H30" s="7">
        <f>J30-I30</f>
        <v>8075053</v>
      </c>
      <c r="I30" s="8">
        <f>'Норм. з-ты на содерж имущ '!E23</f>
        <v>77007</v>
      </c>
      <c r="J30" s="9">
        <v>8152060</v>
      </c>
      <c r="K30" s="45">
        <f>K29/M30*100</f>
        <v>36.666654157910536</v>
      </c>
      <c r="M30" s="10">
        <f>K29+K60</f>
        <v>26648</v>
      </c>
      <c r="N30" s="61"/>
      <c r="O30" s="61"/>
    </row>
    <row r="31" spans="1:15" ht="12.75">
      <c r="A31" s="5"/>
      <c r="B31" s="4" t="s">
        <v>21</v>
      </c>
      <c r="C31" s="6">
        <v>0</v>
      </c>
      <c r="D31" s="6">
        <v>0</v>
      </c>
      <c r="E31" s="6">
        <f t="shared" si="0"/>
        <v>0</v>
      </c>
      <c r="F31" s="6">
        <f t="shared" si="1"/>
        <v>0</v>
      </c>
      <c r="G31" s="4">
        <v>110</v>
      </c>
      <c r="H31" s="7">
        <f>J31-I31</f>
        <v>0</v>
      </c>
      <c r="I31" s="8">
        <v>0</v>
      </c>
      <c r="J31" s="9">
        <v>0</v>
      </c>
      <c r="K31" s="45"/>
      <c r="N31" s="61"/>
      <c r="O31" s="61"/>
    </row>
    <row r="32" spans="1:15" s="20" customFormat="1" ht="12.75">
      <c r="A32" s="5">
        <v>6</v>
      </c>
      <c r="B32" s="53" t="s">
        <v>33</v>
      </c>
      <c r="C32" s="6">
        <f>C33+C34</f>
        <v>71511.4446315789</v>
      </c>
      <c r="D32" s="6">
        <f>D33+D34</f>
        <v>1920.86052631578</v>
      </c>
      <c r="E32" s="6">
        <f t="shared" si="0"/>
        <v>2894.876421052687</v>
      </c>
      <c r="F32" s="6">
        <f t="shared" si="1"/>
        <v>76327.18157894736</v>
      </c>
      <c r="G32" s="4">
        <v>95</v>
      </c>
      <c r="H32" s="6">
        <f>H33+H34</f>
        <v>7251082.25</v>
      </c>
      <c r="I32" s="6">
        <f>I33+I34</f>
        <v>155817.75</v>
      </c>
      <c r="J32" s="6">
        <f>J33+J34</f>
        <v>7406900</v>
      </c>
      <c r="K32" s="29">
        <v>8821.5</v>
      </c>
      <c r="N32" s="60"/>
      <c r="O32" s="61"/>
    </row>
    <row r="33" spans="1:15" ht="12.75">
      <c r="A33" s="5"/>
      <c r="B33" s="4" t="s">
        <v>22</v>
      </c>
      <c r="C33" s="6">
        <v>71511.4446315789</v>
      </c>
      <c r="D33" s="6">
        <v>1920.86052631578</v>
      </c>
      <c r="E33" s="6">
        <f t="shared" si="0"/>
        <v>2894.876421052687</v>
      </c>
      <c r="F33" s="6">
        <f t="shared" si="1"/>
        <v>76327.18157894736</v>
      </c>
      <c r="G33" s="4">
        <v>95</v>
      </c>
      <c r="H33" s="7">
        <f>J33-I33</f>
        <v>7251082.25</v>
      </c>
      <c r="I33" s="8">
        <f>'Норм. з-ты на содерж имущ '!E24</f>
        <v>155817.75</v>
      </c>
      <c r="J33" s="9">
        <v>7406900</v>
      </c>
      <c r="K33" s="45">
        <f>K32/M33*100</f>
        <v>33.29998867539919</v>
      </c>
      <c r="M33" s="10">
        <f>K32+K63</f>
        <v>26491</v>
      </c>
      <c r="N33" s="61"/>
      <c r="O33" s="61"/>
    </row>
    <row r="34" spans="1:15" ht="12.75">
      <c r="A34" s="5"/>
      <c r="B34" s="4" t="s">
        <v>21</v>
      </c>
      <c r="C34" s="6">
        <v>0</v>
      </c>
      <c r="D34" s="6">
        <v>0</v>
      </c>
      <c r="E34" s="6">
        <f t="shared" si="0"/>
        <v>0</v>
      </c>
      <c r="F34" s="6">
        <f t="shared" si="1"/>
        <v>0</v>
      </c>
      <c r="G34" s="4">
        <v>95</v>
      </c>
      <c r="H34" s="7">
        <f>J34-I34</f>
        <v>0</v>
      </c>
      <c r="I34" s="8">
        <v>0</v>
      </c>
      <c r="J34" s="9">
        <v>0</v>
      </c>
      <c r="K34" s="45"/>
      <c r="N34" s="61"/>
      <c r="O34" s="61"/>
    </row>
    <row r="35" spans="1:15" s="20" customFormat="1" ht="12.75">
      <c r="A35" s="5">
        <v>7</v>
      </c>
      <c r="B35" s="53" t="s">
        <v>34</v>
      </c>
      <c r="C35" s="6">
        <f>C36+C37</f>
        <v>89406.6666666666</v>
      </c>
      <c r="D35" s="6">
        <f>D36+D37</f>
        <v>1110.41666666666</v>
      </c>
      <c r="E35" s="6">
        <f t="shared" si="0"/>
        <v>2726.6666666667415</v>
      </c>
      <c r="F35" s="6">
        <f t="shared" si="1"/>
        <v>93243.75</v>
      </c>
      <c r="G35" s="4">
        <v>24</v>
      </c>
      <c r="H35" s="6">
        <f>H36+H37</f>
        <v>2237850</v>
      </c>
      <c r="I35" s="6">
        <f>I36+I37</f>
        <v>20350</v>
      </c>
      <c r="J35" s="6">
        <f>J36+J37</f>
        <v>2258200</v>
      </c>
      <c r="K35" s="29">
        <v>2647.4</v>
      </c>
      <c r="N35" s="60"/>
      <c r="O35" s="61"/>
    </row>
    <row r="36" spans="1:15" ht="12.75">
      <c r="A36" s="5"/>
      <c r="B36" s="4" t="s">
        <v>22</v>
      </c>
      <c r="C36" s="6">
        <v>89406.6666666666</v>
      </c>
      <c r="D36" s="6">
        <v>1110.41666666666</v>
      </c>
      <c r="E36" s="6">
        <f t="shared" si="0"/>
        <v>2726.6666666667415</v>
      </c>
      <c r="F36" s="6">
        <f t="shared" si="1"/>
        <v>93243.75</v>
      </c>
      <c r="G36" s="4">
        <v>24</v>
      </c>
      <c r="H36" s="7">
        <f>J36-I36</f>
        <v>2237850</v>
      </c>
      <c r="I36" s="8">
        <f>'Норм. з-ты на содерж имущ '!E25</f>
        <v>20350</v>
      </c>
      <c r="J36" s="9">
        <v>2258200</v>
      </c>
      <c r="K36" s="45">
        <f>K35/M36*100</f>
        <v>20</v>
      </c>
      <c r="M36" s="10">
        <f>K35+K66</f>
        <v>13237</v>
      </c>
      <c r="N36" s="61"/>
      <c r="O36" s="61"/>
    </row>
    <row r="37" spans="1:15" ht="12.75">
      <c r="A37" s="5"/>
      <c r="B37" s="4" t="s">
        <v>21</v>
      </c>
      <c r="C37" s="6">
        <v>0</v>
      </c>
      <c r="D37" s="6">
        <v>0</v>
      </c>
      <c r="E37" s="6">
        <f t="shared" si="0"/>
        <v>0</v>
      </c>
      <c r="F37" s="6">
        <f t="shared" si="1"/>
        <v>0</v>
      </c>
      <c r="G37" s="4">
        <v>24</v>
      </c>
      <c r="H37" s="7">
        <f>J37-I37</f>
        <v>0</v>
      </c>
      <c r="I37" s="8">
        <v>0</v>
      </c>
      <c r="J37" s="9">
        <v>0</v>
      </c>
      <c r="K37" s="45"/>
      <c r="L37" s="21"/>
      <c r="N37" s="61"/>
      <c r="O37" s="61"/>
    </row>
    <row r="38" spans="1:15" s="20" customFormat="1" ht="12.75">
      <c r="A38" s="5">
        <v>8</v>
      </c>
      <c r="B38" s="53" t="s">
        <v>35</v>
      </c>
      <c r="C38" s="6">
        <f>C39+C40</f>
        <v>81702.2832352941</v>
      </c>
      <c r="D38" s="6">
        <f>D39+D40</f>
        <v>1362.38161764705</v>
      </c>
      <c r="E38" s="6">
        <f t="shared" si="0"/>
        <v>3424.4079411764906</v>
      </c>
      <c r="F38" s="6">
        <f t="shared" si="1"/>
        <v>86489.07279411764</v>
      </c>
      <c r="G38" s="4">
        <v>34</v>
      </c>
      <c r="H38" s="6">
        <f>H39+H40</f>
        <v>2940628.475</v>
      </c>
      <c r="I38" s="6">
        <f>I39+I40</f>
        <v>41271.525</v>
      </c>
      <c r="J38" s="6">
        <f>J39+J40</f>
        <v>2981900</v>
      </c>
      <c r="K38" s="29">
        <v>3809.8</v>
      </c>
      <c r="N38" s="60"/>
      <c r="O38" s="61"/>
    </row>
    <row r="39" spans="1:15" ht="12.75">
      <c r="A39" s="5"/>
      <c r="B39" s="4" t="s">
        <v>22</v>
      </c>
      <c r="C39" s="6">
        <v>81702.2832352941</v>
      </c>
      <c r="D39" s="6">
        <v>1362.38161764705</v>
      </c>
      <c r="E39" s="6">
        <f t="shared" si="0"/>
        <v>3424.4079411764906</v>
      </c>
      <c r="F39" s="6">
        <f t="shared" si="1"/>
        <v>86489.07279411764</v>
      </c>
      <c r="G39" s="4">
        <v>34</v>
      </c>
      <c r="H39" s="7">
        <f>J39-I39</f>
        <v>2940628.475</v>
      </c>
      <c r="I39" s="8">
        <f>'Норм. з-ты на содерж имущ '!E26</f>
        <v>41271.525</v>
      </c>
      <c r="J39" s="9">
        <v>2981900</v>
      </c>
      <c r="K39" s="45">
        <f>K38/M39*100</f>
        <v>20.60019465772683</v>
      </c>
      <c r="M39" s="10">
        <f>K38+K69</f>
        <v>18494</v>
      </c>
      <c r="N39" s="61"/>
      <c r="O39" s="61"/>
    </row>
    <row r="40" spans="1:15" ht="12.75">
      <c r="A40" s="5"/>
      <c r="B40" s="4" t="s">
        <v>21</v>
      </c>
      <c r="C40" s="6">
        <v>0</v>
      </c>
      <c r="D40" s="6">
        <v>0</v>
      </c>
      <c r="E40" s="6">
        <f t="shared" si="0"/>
        <v>0</v>
      </c>
      <c r="F40" s="6">
        <f t="shared" si="1"/>
        <v>0</v>
      </c>
      <c r="G40" s="4">
        <v>34</v>
      </c>
      <c r="H40" s="7">
        <f>J40-I40</f>
        <v>0</v>
      </c>
      <c r="I40" s="8">
        <v>0</v>
      </c>
      <c r="J40" s="9">
        <v>0</v>
      </c>
      <c r="K40" s="45"/>
      <c r="N40" s="61"/>
      <c r="O40" s="61"/>
    </row>
    <row r="41" spans="1:15" s="20" customFormat="1" ht="12.75">
      <c r="A41" s="5">
        <v>9</v>
      </c>
      <c r="B41" s="53" t="s">
        <v>36</v>
      </c>
      <c r="C41" s="6">
        <f>C42+C43</f>
        <v>112621.86</v>
      </c>
      <c r="D41" s="6">
        <f>D42+D43</f>
        <v>1394.83928571428</v>
      </c>
      <c r="E41" s="6">
        <f t="shared" si="0"/>
        <v>4622.67571428572</v>
      </c>
      <c r="F41" s="6">
        <f t="shared" si="1"/>
        <v>118639.375</v>
      </c>
      <c r="G41" s="4">
        <v>14</v>
      </c>
      <c r="H41" s="6">
        <f>H42+H43</f>
        <v>1660951.25</v>
      </c>
      <c r="I41" s="6">
        <f>I42+I43</f>
        <v>10848.75</v>
      </c>
      <c r="J41" s="6">
        <f>J42+J43</f>
        <v>1671800</v>
      </c>
      <c r="K41" s="29">
        <v>1850.9</v>
      </c>
      <c r="N41" s="60"/>
      <c r="O41" s="61"/>
    </row>
    <row r="42" spans="1:15" ht="12.75">
      <c r="A42" s="5"/>
      <c r="B42" s="4" t="s">
        <v>22</v>
      </c>
      <c r="C42" s="6">
        <v>112621.86</v>
      </c>
      <c r="D42" s="6">
        <v>1394.83928571428</v>
      </c>
      <c r="E42" s="6">
        <f t="shared" si="0"/>
        <v>4622.67571428572</v>
      </c>
      <c r="F42" s="6">
        <f t="shared" si="1"/>
        <v>118639.375</v>
      </c>
      <c r="G42" s="4">
        <v>14</v>
      </c>
      <c r="H42" s="7">
        <f>J42-I42</f>
        <v>1660951.25</v>
      </c>
      <c r="I42" s="8">
        <f>'Норм. з-ты на содерж имущ '!E27</f>
        <v>10848.75</v>
      </c>
      <c r="J42" s="9">
        <v>1671800</v>
      </c>
      <c r="K42" s="45">
        <f>K41/M42*100</f>
        <v>7.368525817110553</v>
      </c>
      <c r="M42" s="10">
        <f>K41+K72</f>
        <v>25119</v>
      </c>
      <c r="N42" s="61"/>
      <c r="O42" s="61"/>
    </row>
    <row r="43" spans="1:15" ht="12.75">
      <c r="A43" s="5"/>
      <c r="B43" s="4" t="s">
        <v>21</v>
      </c>
      <c r="C43" s="6">
        <v>0</v>
      </c>
      <c r="D43" s="6">
        <v>0</v>
      </c>
      <c r="E43" s="6">
        <f t="shared" si="0"/>
        <v>0</v>
      </c>
      <c r="F43" s="6">
        <f t="shared" si="1"/>
        <v>0</v>
      </c>
      <c r="G43" s="4">
        <v>14</v>
      </c>
      <c r="H43" s="7">
        <f>J43-I43</f>
        <v>0</v>
      </c>
      <c r="I43" s="8">
        <v>0</v>
      </c>
      <c r="J43" s="9">
        <v>0</v>
      </c>
      <c r="K43" s="45"/>
      <c r="N43" s="61"/>
      <c r="O43" s="61"/>
    </row>
    <row r="44" spans="1:15" s="20" customFormat="1" ht="12.75">
      <c r="A44" s="5">
        <v>10</v>
      </c>
      <c r="B44" s="53" t="s">
        <v>37</v>
      </c>
      <c r="C44" s="6">
        <f>C45+C46</f>
        <v>98267.5</v>
      </c>
      <c r="D44" s="6">
        <f>D45+D46</f>
        <v>729.166666666666</v>
      </c>
      <c r="E44" s="6">
        <f t="shared" si="0"/>
        <v>2675.277777777772</v>
      </c>
      <c r="F44" s="6">
        <f t="shared" si="1"/>
        <v>101671.94444444444</v>
      </c>
      <c r="G44" s="4">
        <v>18</v>
      </c>
      <c r="H44" s="6">
        <f>H45+H46</f>
        <v>1830095</v>
      </c>
      <c r="I44" s="6">
        <f>I45+I46</f>
        <v>10725</v>
      </c>
      <c r="J44" s="6">
        <f>J45+J46</f>
        <v>1840820</v>
      </c>
      <c r="K44" s="29">
        <v>2300.6</v>
      </c>
      <c r="N44" s="60"/>
      <c r="O44" s="61"/>
    </row>
    <row r="45" spans="1:15" ht="12.75">
      <c r="A45" s="5"/>
      <c r="B45" s="4" t="s">
        <v>22</v>
      </c>
      <c r="C45" s="6">
        <v>98267.5</v>
      </c>
      <c r="D45" s="6">
        <v>729.166666666666</v>
      </c>
      <c r="E45" s="6">
        <f t="shared" si="0"/>
        <v>2675.277777777772</v>
      </c>
      <c r="F45" s="6">
        <f t="shared" si="1"/>
        <v>101671.94444444444</v>
      </c>
      <c r="G45" s="4">
        <v>18</v>
      </c>
      <c r="H45" s="7">
        <f>J45-I45</f>
        <v>1830095</v>
      </c>
      <c r="I45" s="8">
        <f>'Норм. з-ты на содерж имущ '!E28</f>
        <v>10725</v>
      </c>
      <c r="J45" s="9">
        <v>1840820</v>
      </c>
      <c r="K45" s="45">
        <f>K44/M45*100</f>
        <v>15.000326008997847</v>
      </c>
      <c r="M45" s="10">
        <f>K44+K75</f>
        <v>15337</v>
      </c>
      <c r="N45" s="61"/>
      <c r="O45" s="61"/>
    </row>
    <row r="46" spans="1:15" ht="12.75">
      <c r="A46" s="5"/>
      <c r="B46" s="4" t="s">
        <v>21</v>
      </c>
      <c r="C46" s="6">
        <v>0</v>
      </c>
      <c r="D46" s="6">
        <v>0</v>
      </c>
      <c r="E46" s="6">
        <f t="shared" si="0"/>
        <v>0</v>
      </c>
      <c r="F46" s="6">
        <f t="shared" si="1"/>
        <v>0</v>
      </c>
      <c r="G46" s="4">
        <v>18</v>
      </c>
      <c r="H46" s="7">
        <f>J46-I46</f>
        <v>0</v>
      </c>
      <c r="I46" s="8">
        <v>0</v>
      </c>
      <c r="J46" s="9">
        <v>0</v>
      </c>
      <c r="K46" s="45"/>
      <c r="N46" s="61"/>
      <c r="O46" s="61"/>
    </row>
    <row r="47" spans="1:15" s="20" customFormat="1" ht="12.75">
      <c r="A47" s="5">
        <v>13</v>
      </c>
      <c r="B47" s="53" t="s">
        <v>38</v>
      </c>
      <c r="C47" s="6">
        <f>C48+C49</f>
        <v>48058.5</v>
      </c>
      <c r="D47" s="6">
        <f>D48+D49</f>
        <v>636.25</v>
      </c>
      <c r="E47" s="6">
        <f t="shared" si="0"/>
        <v>2424.8333333333358</v>
      </c>
      <c r="F47" s="6">
        <f t="shared" si="1"/>
        <v>51119.583333333336</v>
      </c>
      <c r="G47" s="4">
        <v>150</v>
      </c>
      <c r="H47" s="6">
        <f>H48+H49</f>
        <v>7667937.5</v>
      </c>
      <c r="I47" s="6">
        <f>I48+I49</f>
        <v>512062.5</v>
      </c>
      <c r="J47" s="6">
        <f>J48+J49</f>
        <v>8180000</v>
      </c>
      <c r="K47" s="29">
        <v>13165.7</v>
      </c>
      <c r="N47" s="60"/>
      <c r="O47" s="61"/>
    </row>
    <row r="48" spans="1:13" ht="12.75">
      <c r="A48" s="5"/>
      <c r="B48" s="4" t="s">
        <v>22</v>
      </c>
      <c r="C48" s="6">
        <v>48058.5</v>
      </c>
      <c r="D48" s="6">
        <v>636.25</v>
      </c>
      <c r="E48" s="6">
        <f t="shared" si="0"/>
        <v>2424.8333333333358</v>
      </c>
      <c r="F48" s="6">
        <f t="shared" si="1"/>
        <v>51119.583333333336</v>
      </c>
      <c r="G48" s="4">
        <v>150</v>
      </c>
      <c r="H48" s="7">
        <f>J48-I48</f>
        <v>7667937.5</v>
      </c>
      <c r="I48" s="8">
        <f>'Норм. з-ты на содерж имущ '!E29</f>
        <v>512062.5</v>
      </c>
      <c r="J48" s="9">
        <v>8180000</v>
      </c>
      <c r="K48" s="45">
        <f>K47/M48*100</f>
        <v>45.00017089927197</v>
      </c>
      <c r="M48" s="10">
        <f>K47+K78</f>
        <v>29257</v>
      </c>
    </row>
    <row r="49" spans="1:12" ht="12.75">
      <c r="A49" s="5"/>
      <c r="B49" s="4" t="s">
        <v>21</v>
      </c>
      <c r="C49" s="6">
        <v>0</v>
      </c>
      <c r="D49" s="6">
        <v>0</v>
      </c>
      <c r="E49" s="6">
        <f t="shared" si="0"/>
        <v>0</v>
      </c>
      <c r="F49" s="6">
        <f t="shared" si="1"/>
        <v>0</v>
      </c>
      <c r="G49" s="4">
        <v>150</v>
      </c>
      <c r="H49" s="7">
        <f>J49-I49</f>
        <v>0</v>
      </c>
      <c r="I49" s="8">
        <v>0</v>
      </c>
      <c r="J49" s="9">
        <v>0</v>
      </c>
      <c r="K49" s="45"/>
      <c r="L49" s="21" t="e">
        <f>J21+#REF!+J24+J27+J30+J33+J36+J39+J42+J45+J48</f>
        <v>#REF!</v>
      </c>
    </row>
    <row r="50" spans="1:11" ht="25.5" customHeight="1">
      <c r="A50" s="32"/>
      <c r="B50" s="145" t="s">
        <v>63</v>
      </c>
      <c r="C50" s="148"/>
      <c r="D50" s="148"/>
      <c r="E50" s="148"/>
      <c r="F50" s="148"/>
      <c r="G50" s="5" t="s">
        <v>19</v>
      </c>
      <c r="H50" s="6"/>
      <c r="I50" s="4"/>
      <c r="J50" s="9"/>
      <c r="K50" s="45"/>
    </row>
    <row r="51" spans="1:14" ht="13.5" customHeight="1">
      <c r="A51" s="5">
        <v>1</v>
      </c>
      <c r="B51" s="4" t="s">
        <v>29</v>
      </c>
      <c r="C51" s="6">
        <f>C52+C53</f>
        <v>75131.0921568627</v>
      </c>
      <c r="D51" s="6">
        <f>D52+D53</f>
        <v>970.898599439775</v>
      </c>
      <c r="E51" s="6">
        <f>E52+E53</f>
        <v>2288.6305322129397</v>
      </c>
      <c r="F51" s="6">
        <f>F52+F53</f>
        <v>78390.62128851541</v>
      </c>
      <c r="G51" s="55">
        <v>357</v>
      </c>
      <c r="H51" s="6">
        <f>H52+H53</f>
        <v>27985451.8</v>
      </c>
      <c r="I51" s="6">
        <f>I52+I53</f>
        <v>252148.2</v>
      </c>
      <c r="J51" s="9">
        <f>J52+J53</f>
        <v>28237600</v>
      </c>
      <c r="K51" s="45">
        <v>25461.9</v>
      </c>
      <c r="L51" s="41">
        <v>-184100</v>
      </c>
      <c r="N51" s="61"/>
    </row>
    <row r="52" spans="1:14" ht="13.5" customHeight="1">
      <c r="A52" s="5"/>
      <c r="B52" s="4" t="s">
        <v>22</v>
      </c>
      <c r="C52" s="6">
        <v>75131.0921568627</v>
      </c>
      <c r="D52" s="6">
        <v>970.898599439775</v>
      </c>
      <c r="E52" s="6">
        <f>F52-C52-D52</f>
        <v>2288.6305322129397</v>
      </c>
      <c r="F52" s="6">
        <f>H52/G52</f>
        <v>78390.62128851541</v>
      </c>
      <c r="G52" s="55">
        <v>357</v>
      </c>
      <c r="H52" s="7">
        <f>J52-I52</f>
        <v>27985451.8</v>
      </c>
      <c r="I52" s="8">
        <f>'Норм. з-ты на содерж имущ '!E31</f>
        <v>252148.2</v>
      </c>
      <c r="J52" s="9">
        <v>28237600</v>
      </c>
      <c r="K52" s="45"/>
      <c r="L52" s="40">
        <f>J21+J52</f>
        <v>37966500</v>
      </c>
      <c r="M52">
        <v>70</v>
      </c>
      <c r="N52" s="61"/>
    </row>
    <row r="53" spans="1:14" ht="13.5" customHeight="1">
      <c r="A53" s="5"/>
      <c r="B53" s="4" t="s">
        <v>21</v>
      </c>
      <c r="C53" s="6">
        <v>0</v>
      </c>
      <c r="D53" s="6">
        <v>0</v>
      </c>
      <c r="E53" s="6">
        <f aca="true" t="shared" si="2" ref="E53:E80">F53-C53-D53</f>
        <v>0</v>
      </c>
      <c r="F53" s="6">
        <f aca="true" t="shared" si="3" ref="F53:F80">H53/G53</f>
        <v>0</v>
      </c>
      <c r="G53" s="55">
        <v>357</v>
      </c>
      <c r="H53" s="7">
        <f>J53-I53</f>
        <v>0</v>
      </c>
      <c r="I53" s="8">
        <v>0</v>
      </c>
      <c r="J53" s="9">
        <v>0</v>
      </c>
      <c r="K53" s="45"/>
      <c r="N53" s="61"/>
    </row>
    <row r="54" spans="1:14" ht="13.5" customHeight="1">
      <c r="A54" s="5">
        <v>3</v>
      </c>
      <c r="B54" s="53" t="s">
        <v>30</v>
      </c>
      <c r="C54" s="6">
        <f>C55+C56</f>
        <v>70077.468515625</v>
      </c>
      <c r="D54" s="6">
        <f>D55+D56</f>
        <v>627.30703125</v>
      </c>
      <c r="E54" s="6">
        <f t="shared" si="2"/>
        <v>602.0017968749947</v>
      </c>
      <c r="F54" s="6">
        <f t="shared" si="3"/>
        <v>71306.77734375</v>
      </c>
      <c r="G54" s="55">
        <v>256</v>
      </c>
      <c r="H54" s="7">
        <f>H55+H56</f>
        <v>18254535</v>
      </c>
      <c r="I54" s="7">
        <f>I55+I56</f>
        <v>135765</v>
      </c>
      <c r="J54" s="7">
        <f>J55+J56</f>
        <v>18390300</v>
      </c>
      <c r="K54" s="46">
        <v>22564.5</v>
      </c>
      <c r="N54" s="61"/>
    </row>
    <row r="55" spans="1:14" ht="13.5" customHeight="1">
      <c r="A55" s="5"/>
      <c r="B55" s="4" t="s">
        <v>22</v>
      </c>
      <c r="C55" s="6">
        <v>70077.468515625</v>
      </c>
      <c r="D55" s="6">
        <v>627.30703125</v>
      </c>
      <c r="E55" s="6">
        <f t="shared" si="2"/>
        <v>602.0017968749947</v>
      </c>
      <c r="F55" s="6">
        <f t="shared" si="3"/>
        <v>71306.77734375</v>
      </c>
      <c r="G55" s="55">
        <v>256</v>
      </c>
      <c r="H55" s="7">
        <f>J55-I55</f>
        <v>18254535</v>
      </c>
      <c r="I55" s="8">
        <f>'Норм. з-ты на содерж имущ '!E32</f>
        <v>135765</v>
      </c>
      <c r="J55" s="9">
        <v>18390300</v>
      </c>
      <c r="K55" s="45"/>
      <c r="L55" s="21">
        <f>J24+J55</f>
        <v>23706300</v>
      </c>
      <c r="M55">
        <v>80</v>
      </c>
      <c r="N55" s="61"/>
    </row>
    <row r="56" spans="1:14" ht="13.5" customHeight="1">
      <c r="A56" s="5"/>
      <c r="B56" s="4" t="s">
        <v>21</v>
      </c>
      <c r="C56" s="6">
        <v>0</v>
      </c>
      <c r="D56" s="6">
        <v>0</v>
      </c>
      <c r="E56" s="6">
        <f t="shared" si="2"/>
        <v>0</v>
      </c>
      <c r="F56" s="6">
        <f t="shared" si="3"/>
        <v>0</v>
      </c>
      <c r="G56" s="55">
        <v>256</v>
      </c>
      <c r="H56" s="7">
        <f>J56-I56</f>
        <v>0</v>
      </c>
      <c r="I56" s="8">
        <v>0</v>
      </c>
      <c r="J56" s="9">
        <v>0</v>
      </c>
      <c r="K56" s="45"/>
      <c r="N56" s="61"/>
    </row>
    <row r="57" spans="1:14" ht="13.5" customHeight="1">
      <c r="A57" s="5">
        <v>4</v>
      </c>
      <c r="B57" s="53" t="s">
        <v>31</v>
      </c>
      <c r="C57" s="6">
        <f>C59+C58</f>
        <v>59941.3636363636</v>
      </c>
      <c r="D57" s="6">
        <f>D59+D58</f>
        <v>1022.27272727272</v>
      </c>
      <c r="E57" s="6">
        <f t="shared" si="2"/>
        <v>1813.6363636364047</v>
      </c>
      <c r="F57" s="6">
        <f t="shared" si="3"/>
        <v>62777.27272727273</v>
      </c>
      <c r="G57" s="55">
        <v>176</v>
      </c>
      <c r="H57" s="6">
        <f>H59+H58</f>
        <v>11048800</v>
      </c>
      <c r="I57" s="6">
        <f>I59+I58</f>
        <v>204880</v>
      </c>
      <c r="J57" s="6">
        <f>J59+J58</f>
        <v>11253680</v>
      </c>
      <c r="K57" s="29">
        <v>13594.4</v>
      </c>
      <c r="N57" s="61"/>
    </row>
    <row r="58" spans="1:14" ht="13.5" customHeight="1">
      <c r="A58" s="5"/>
      <c r="B58" s="4" t="s">
        <v>22</v>
      </c>
      <c r="C58" s="6">
        <v>59941.3636363636</v>
      </c>
      <c r="D58" s="6">
        <v>1022.27272727272</v>
      </c>
      <c r="E58" s="6">
        <f t="shared" si="2"/>
        <v>1813.6363636364047</v>
      </c>
      <c r="F58" s="6">
        <f t="shared" si="3"/>
        <v>62777.27272727273</v>
      </c>
      <c r="G58" s="55">
        <v>176</v>
      </c>
      <c r="H58" s="7">
        <f>J58-I58</f>
        <v>11048800</v>
      </c>
      <c r="I58" s="8">
        <f>'Норм. з-ты на содерж имущ '!E33</f>
        <v>204880</v>
      </c>
      <c r="J58" s="9">
        <v>11253680</v>
      </c>
      <c r="K58" s="45"/>
      <c r="L58" s="21">
        <f>J27+J58</f>
        <v>14067100</v>
      </c>
      <c r="M58">
        <v>80</v>
      </c>
      <c r="N58" s="61"/>
    </row>
    <row r="59" spans="1:14" ht="13.5" customHeight="1">
      <c r="A59" s="5"/>
      <c r="B59" s="4" t="s">
        <v>21</v>
      </c>
      <c r="C59" s="6">
        <v>0</v>
      </c>
      <c r="D59" s="6">
        <v>0</v>
      </c>
      <c r="E59" s="6">
        <f t="shared" si="2"/>
        <v>0</v>
      </c>
      <c r="F59" s="6">
        <f t="shared" si="3"/>
        <v>0</v>
      </c>
      <c r="G59" s="55">
        <v>176</v>
      </c>
      <c r="H59" s="7">
        <f>J59-I59</f>
        <v>0</v>
      </c>
      <c r="I59" s="8">
        <v>0</v>
      </c>
      <c r="J59" s="9">
        <v>0</v>
      </c>
      <c r="K59" s="45"/>
      <c r="N59" s="61"/>
    </row>
    <row r="60" spans="1:14" ht="13.5" customHeight="1">
      <c r="A60" s="5">
        <v>5</v>
      </c>
      <c r="B60" s="53" t="s">
        <v>32</v>
      </c>
      <c r="C60" s="6">
        <f>C61+C62</f>
        <v>71855.8845789473</v>
      </c>
      <c r="D60" s="6">
        <f>D61+D62</f>
        <v>666.631578947368</v>
      </c>
      <c r="E60" s="6">
        <f t="shared" si="2"/>
        <v>887.2048947369098</v>
      </c>
      <c r="F60" s="6">
        <f t="shared" si="3"/>
        <v>73409.72105263158</v>
      </c>
      <c r="G60" s="55">
        <v>190</v>
      </c>
      <c r="H60" s="6">
        <f>H61+H62</f>
        <v>13947847</v>
      </c>
      <c r="I60" s="6">
        <f>I61+I62</f>
        <v>132993</v>
      </c>
      <c r="J60" s="6">
        <f>J61+J62</f>
        <v>14080840</v>
      </c>
      <c r="K60" s="29">
        <v>16877.07</v>
      </c>
      <c r="N60" s="61"/>
    </row>
    <row r="61" spans="1:14" ht="13.5" customHeight="1">
      <c r="A61" s="5"/>
      <c r="B61" s="4" t="s">
        <v>22</v>
      </c>
      <c r="C61" s="6">
        <v>71855.8845789473</v>
      </c>
      <c r="D61" s="6">
        <v>666.631578947368</v>
      </c>
      <c r="E61" s="6">
        <f t="shared" si="2"/>
        <v>887.2048947369098</v>
      </c>
      <c r="F61" s="6">
        <f t="shared" si="3"/>
        <v>73409.72105263158</v>
      </c>
      <c r="G61" s="55">
        <v>190</v>
      </c>
      <c r="H61" s="7">
        <f>J61-I61</f>
        <v>13947847</v>
      </c>
      <c r="I61" s="8">
        <f>'Норм. з-ты на содерж имущ '!E34</f>
        <v>132993</v>
      </c>
      <c r="J61" s="9">
        <v>14080840</v>
      </c>
      <c r="K61" s="45"/>
      <c r="L61" s="21">
        <f>J30+J61</f>
        <v>22232900</v>
      </c>
      <c r="M61">
        <v>63</v>
      </c>
      <c r="N61" s="61"/>
    </row>
    <row r="62" spans="1:14" ht="13.5" customHeight="1">
      <c r="A62" s="5"/>
      <c r="B62" s="4" t="s">
        <v>21</v>
      </c>
      <c r="C62" s="6">
        <v>0</v>
      </c>
      <c r="D62" s="6">
        <v>0</v>
      </c>
      <c r="E62" s="6">
        <f t="shared" si="2"/>
        <v>0</v>
      </c>
      <c r="F62" s="6">
        <f t="shared" si="3"/>
        <v>0</v>
      </c>
      <c r="G62" s="55">
        <v>190</v>
      </c>
      <c r="H62" s="7">
        <f>J62-I62</f>
        <v>0</v>
      </c>
      <c r="I62" s="8">
        <v>0</v>
      </c>
      <c r="J62" s="9">
        <v>0</v>
      </c>
      <c r="K62" s="45"/>
      <c r="N62" s="61"/>
    </row>
    <row r="63" spans="1:14" ht="13.5" customHeight="1">
      <c r="A63" s="5">
        <v>6</v>
      </c>
      <c r="B63" s="53" t="s">
        <v>33</v>
      </c>
      <c r="C63" s="6">
        <f>C64+C65</f>
        <v>71522.1724210526</v>
      </c>
      <c r="D63" s="6">
        <f>D64+D65</f>
        <v>1921.14868421052</v>
      </c>
      <c r="E63" s="6">
        <f t="shared" si="2"/>
        <v>2884.1407368421374</v>
      </c>
      <c r="F63" s="6">
        <f t="shared" si="3"/>
        <v>76327.46184210526</v>
      </c>
      <c r="G63" s="55">
        <v>190</v>
      </c>
      <c r="H63" s="6">
        <f>H64+H65</f>
        <v>14502217.75</v>
      </c>
      <c r="I63" s="6">
        <f>I64+I65</f>
        <v>311682.25</v>
      </c>
      <c r="J63" s="6">
        <f>J64+J65</f>
        <v>14813900</v>
      </c>
      <c r="K63" s="29">
        <v>17669.5</v>
      </c>
      <c r="N63" s="61"/>
    </row>
    <row r="64" spans="1:14" ht="13.5" customHeight="1">
      <c r="A64" s="5"/>
      <c r="B64" s="4" t="s">
        <v>22</v>
      </c>
      <c r="C64" s="6">
        <v>71522.1724210526</v>
      </c>
      <c r="D64" s="6">
        <v>1921.14868421052</v>
      </c>
      <c r="E64" s="6">
        <f t="shared" si="2"/>
        <v>2884.1407368421374</v>
      </c>
      <c r="F64" s="6">
        <f t="shared" si="3"/>
        <v>76327.46184210526</v>
      </c>
      <c r="G64" s="55">
        <v>190</v>
      </c>
      <c r="H64" s="7">
        <f>J64-I64</f>
        <v>14502217.75</v>
      </c>
      <c r="I64" s="8">
        <f>'Норм. з-ты на содерж имущ '!E35</f>
        <v>311682.25</v>
      </c>
      <c r="J64" s="9">
        <v>14813900</v>
      </c>
      <c r="K64" s="45"/>
      <c r="L64" s="21">
        <f>J33+J64</f>
        <v>22220800</v>
      </c>
      <c r="M64">
        <v>67</v>
      </c>
      <c r="N64" s="61"/>
    </row>
    <row r="65" spans="1:14" ht="13.5" customHeight="1">
      <c r="A65" s="5"/>
      <c r="B65" s="4" t="s">
        <v>21</v>
      </c>
      <c r="C65" s="6">
        <v>0</v>
      </c>
      <c r="D65" s="6">
        <v>0</v>
      </c>
      <c r="E65" s="6">
        <f t="shared" si="2"/>
        <v>0</v>
      </c>
      <c r="F65" s="6">
        <f t="shared" si="3"/>
        <v>0</v>
      </c>
      <c r="G65" s="55">
        <v>190</v>
      </c>
      <c r="H65" s="7">
        <f>J65-I65</f>
        <v>0</v>
      </c>
      <c r="I65" s="8">
        <v>0</v>
      </c>
      <c r="J65" s="9">
        <v>0</v>
      </c>
      <c r="K65" s="45"/>
      <c r="N65" s="61"/>
    </row>
    <row r="66" spans="1:14" ht="13.5" customHeight="1">
      <c r="A66" s="5">
        <v>7</v>
      </c>
      <c r="B66" s="53" t="s">
        <v>34</v>
      </c>
      <c r="C66" s="6">
        <f>C67+C68</f>
        <v>89406.6666666666</v>
      </c>
      <c r="D66" s="6">
        <f>D67+D68</f>
        <v>1110.41666666666</v>
      </c>
      <c r="E66" s="6">
        <f t="shared" si="2"/>
        <v>2724.583333333413</v>
      </c>
      <c r="F66" s="6">
        <f t="shared" si="3"/>
        <v>93241.66666666667</v>
      </c>
      <c r="G66" s="55">
        <v>96</v>
      </c>
      <c r="H66" s="6">
        <f>H67+H68</f>
        <v>8951200</v>
      </c>
      <c r="I66" s="6">
        <f>I67+I68</f>
        <v>81400</v>
      </c>
      <c r="J66" s="6">
        <f>J67+J68</f>
        <v>9032600</v>
      </c>
      <c r="K66" s="29">
        <v>10589.6</v>
      </c>
      <c r="N66" s="61"/>
    </row>
    <row r="67" spans="1:14" ht="13.5" customHeight="1">
      <c r="A67" s="5"/>
      <c r="B67" s="4" t="s">
        <v>22</v>
      </c>
      <c r="C67" s="6">
        <v>89406.6666666666</v>
      </c>
      <c r="D67" s="6">
        <v>1110.41666666666</v>
      </c>
      <c r="E67" s="6">
        <f t="shared" si="2"/>
        <v>2724.583333333413</v>
      </c>
      <c r="F67" s="6">
        <f t="shared" si="3"/>
        <v>93241.66666666667</v>
      </c>
      <c r="G67" s="55">
        <v>96</v>
      </c>
      <c r="H67" s="7">
        <f>J67-I67</f>
        <v>8951200</v>
      </c>
      <c r="I67" s="8">
        <f>'Норм. з-ты на содерж имущ '!E36</f>
        <v>81400</v>
      </c>
      <c r="J67" s="9">
        <v>9032600</v>
      </c>
      <c r="K67" s="45"/>
      <c r="L67" s="21">
        <f>J36+J67</f>
        <v>11290800</v>
      </c>
      <c r="M67">
        <v>73</v>
      </c>
      <c r="N67" s="61"/>
    </row>
    <row r="68" spans="1:14" ht="13.5" customHeight="1">
      <c r="A68" s="5"/>
      <c r="B68" s="4" t="s">
        <v>21</v>
      </c>
      <c r="C68" s="6">
        <v>0</v>
      </c>
      <c r="D68" s="6">
        <v>0</v>
      </c>
      <c r="E68" s="6">
        <f t="shared" si="2"/>
        <v>0</v>
      </c>
      <c r="F68" s="6">
        <f t="shared" si="3"/>
        <v>0</v>
      </c>
      <c r="G68" s="55">
        <v>96</v>
      </c>
      <c r="H68" s="7">
        <f>J68-I68</f>
        <v>0</v>
      </c>
      <c r="I68" s="8">
        <v>0</v>
      </c>
      <c r="J68" s="9">
        <v>0</v>
      </c>
      <c r="K68" s="45"/>
      <c r="N68" s="61"/>
    </row>
    <row r="69" spans="1:14" ht="13.5" customHeight="1">
      <c r="A69" s="5">
        <v>8</v>
      </c>
      <c r="B69" s="53" t="s">
        <v>35</v>
      </c>
      <c r="C69" s="6">
        <f>C70+C71</f>
        <v>81682.6135114503</v>
      </c>
      <c r="D69" s="6">
        <f>D70+D71</f>
        <v>1362.05362595419</v>
      </c>
      <c r="E69" s="6">
        <f t="shared" si="2"/>
        <v>3447.1002290077245</v>
      </c>
      <c r="F69" s="6">
        <f t="shared" si="3"/>
        <v>86491.76736641221</v>
      </c>
      <c r="G69" s="55">
        <v>131</v>
      </c>
      <c r="H69" s="6">
        <f>H70+H71</f>
        <v>11330421.525</v>
      </c>
      <c r="I69" s="6">
        <f>I70+I71</f>
        <v>158978.475</v>
      </c>
      <c r="J69" s="6">
        <f>J70+J71</f>
        <v>11489400</v>
      </c>
      <c r="K69" s="29">
        <v>14684.2</v>
      </c>
      <c r="N69" s="61"/>
    </row>
    <row r="70" spans="1:14" ht="13.5" customHeight="1">
      <c r="A70" s="5"/>
      <c r="B70" s="4" t="s">
        <v>22</v>
      </c>
      <c r="C70" s="6">
        <v>81682.6135114503</v>
      </c>
      <c r="D70" s="6">
        <v>1362.05362595419</v>
      </c>
      <c r="E70" s="6">
        <f t="shared" si="2"/>
        <v>3447.1002290077245</v>
      </c>
      <c r="F70" s="6">
        <f t="shared" si="3"/>
        <v>86491.76736641221</v>
      </c>
      <c r="G70" s="55">
        <v>131</v>
      </c>
      <c r="H70" s="7">
        <f>J70-I70</f>
        <v>11330421.525</v>
      </c>
      <c r="I70" s="8">
        <f>'Норм. з-ты на содерж имущ '!E37</f>
        <v>158978.475</v>
      </c>
      <c r="J70" s="9">
        <v>11489400</v>
      </c>
      <c r="K70" s="45"/>
      <c r="L70" s="21">
        <f>J39+J70</f>
        <v>14471300</v>
      </c>
      <c r="M70">
        <v>79</v>
      </c>
      <c r="N70" s="61"/>
    </row>
    <row r="71" spans="1:14" ht="13.5" customHeight="1">
      <c r="A71" s="5"/>
      <c r="B71" s="4" t="s">
        <v>21</v>
      </c>
      <c r="C71" s="6">
        <v>0</v>
      </c>
      <c r="D71" s="6">
        <v>0</v>
      </c>
      <c r="E71" s="6">
        <f t="shared" si="2"/>
        <v>0</v>
      </c>
      <c r="F71" s="6">
        <f t="shared" si="3"/>
        <v>0</v>
      </c>
      <c r="G71" s="55">
        <v>131</v>
      </c>
      <c r="H71" s="7">
        <f>J71-I71</f>
        <v>0</v>
      </c>
      <c r="I71" s="8">
        <v>0</v>
      </c>
      <c r="J71" s="9">
        <v>0</v>
      </c>
      <c r="K71" s="45"/>
      <c r="N71" s="61"/>
    </row>
    <row r="72" spans="1:14" ht="13.5" customHeight="1">
      <c r="A72" s="5">
        <v>9</v>
      </c>
      <c r="B72" s="53" t="s">
        <v>36</v>
      </c>
      <c r="C72" s="6">
        <f>C73+C74</f>
        <v>104584.624772727</v>
      </c>
      <c r="D72" s="6">
        <f>D73+D74</f>
        <v>1295.296875</v>
      </c>
      <c r="E72" s="6">
        <f t="shared" si="2"/>
        <v>4217.514431818461</v>
      </c>
      <c r="F72" s="6">
        <f t="shared" si="3"/>
        <v>110097.43607954546</v>
      </c>
      <c r="G72" s="55">
        <v>176</v>
      </c>
      <c r="H72" s="6">
        <f>H73+H74</f>
        <v>19377148.75</v>
      </c>
      <c r="I72" s="6">
        <f>I73+I74</f>
        <v>126651.25</v>
      </c>
      <c r="J72" s="6">
        <f>J73+J74</f>
        <v>19503800</v>
      </c>
      <c r="K72" s="29">
        <v>23268.1</v>
      </c>
      <c r="L72" s="43">
        <v>150000</v>
      </c>
      <c r="N72" s="61"/>
    </row>
    <row r="73" spans="1:14" ht="13.5" customHeight="1">
      <c r="A73" s="5"/>
      <c r="B73" s="4" t="s">
        <v>22</v>
      </c>
      <c r="C73" s="6">
        <v>104584.624772727</v>
      </c>
      <c r="D73" s="6">
        <v>1295.296875</v>
      </c>
      <c r="E73" s="6">
        <f t="shared" si="2"/>
        <v>4217.514431818461</v>
      </c>
      <c r="F73" s="6">
        <f t="shared" si="3"/>
        <v>110097.43607954546</v>
      </c>
      <c r="G73" s="55">
        <v>176</v>
      </c>
      <c r="H73" s="7">
        <f>J73-I73</f>
        <v>19377148.75</v>
      </c>
      <c r="I73" s="8">
        <f>'Норм. з-ты на содерж имущ '!E38</f>
        <v>126651.25</v>
      </c>
      <c r="J73" s="9">
        <v>19503800</v>
      </c>
      <c r="K73" s="45"/>
      <c r="L73" s="40">
        <f>J42+J73</f>
        <v>21175600</v>
      </c>
      <c r="M73">
        <v>87</v>
      </c>
      <c r="N73" s="61"/>
    </row>
    <row r="74" spans="1:14" ht="13.5" customHeight="1">
      <c r="A74" s="5"/>
      <c r="B74" s="4" t="s">
        <v>21</v>
      </c>
      <c r="C74" s="6">
        <v>0</v>
      </c>
      <c r="D74" s="6">
        <v>0</v>
      </c>
      <c r="E74" s="6">
        <f t="shared" si="2"/>
        <v>0</v>
      </c>
      <c r="F74" s="6">
        <f t="shared" si="3"/>
        <v>0</v>
      </c>
      <c r="G74" s="55">
        <v>176</v>
      </c>
      <c r="H74" s="7">
        <f>J74-I74</f>
        <v>0</v>
      </c>
      <c r="I74" s="8">
        <v>0</v>
      </c>
      <c r="J74" s="9">
        <v>0</v>
      </c>
      <c r="K74" s="45"/>
      <c r="N74" s="61"/>
    </row>
    <row r="75" spans="1:14" ht="13.5" customHeight="1">
      <c r="A75" s="5">
        <v>10</v>
      </c>
      <c r="B75" s="53" t="s">
        <v>37</v>
      </c>
      <c r="C75" s="6">
        <f>C76+C77</f>
        <v>98267.5</v>
      </c>
      <c r="D75" s="6">
        <f>D76+D77</f>
        <v>729.166666666666</v>
      </c>
      <c r="E75" s="6">
        <f t="shared" si="2"/>
        <v>2674.950980392159</v>
      </c>
      <c r="F75" s="6">
        <f t="shared" si="3"/>
        <v>101671.61764705883</v>
      </c>
      <c r="G75" s="55">
        <v>102</v>
      </c>
      <c r="H75" s="6">
        <f>H76+H77</f>
        <v>10370505</v>
      </c>
      <c r="I75" s="6">
        <f>I76+I77</f>
        <v>60775</v>
      </c>
      <c r="J75" s="6">
        <f>J76+J77</f>
        <v>10431280</v>
      </c>
      <c r="K75" s="29">
        <v>13036.4</v>
      </c>
      <c r="L75" s="41">
        <v>184100</v>
      </c>
      <c r="N75" s="61"/>
    </row>
    <row r="76" spans="1:14" ht="13.5" customHeight="1">
      <c r="A76" s="5"/>
      <c r="B76" s="4" t="s">
        <v>22</v>
      </c>
      <c r="C76" s="6">
        <v>98267.5</v>
      </c>
      <c r="D76" s="6">
        <v>729.166666666666</v>
      </c>
      <c r="E76" s="6">
        <f t="shared" si="2"/>
        <v>2674.950980392159</v>
      </c>
      <c r="F76" s="6">
        <f t="shared" si="3"/>
        <v>101671.61764705883</v>
      </c>
      <c r="G76" s="55">
        <v>102</v>
      </c>
      <c r="H76" s="7">
        <f>J76-I76</f>
        <v>10370505</v>
      </c>
      <c r="I76" s="8">
        <f>'Норм. з-ты на содерж имущ '!E39</f>
        <v>60775</v>
      </c>
      <c r="J76" s="9">
        <v>10431280</v>
      </c>
      <c r="K76" s="45"/>
      <c r="L76" s="42">
        <f>J45+J76</f>
        <v>12272100</v>
      </c>
      <c r="M76">
        <v>83</v>
      </c>
      <c r="N76" s="61"/>
    </row>
    <row r="77" spans="1:14" ht="13.5" customHeight="1">
      <c r="A77" s="5"/>
      <c r="B77" s="4" t="s">
        <v>21</v>
      </c>
      <c r="C77" s="6">
        <v>0</v>
      </c>
      <c r="D77" s="6">
        <v>0</v>
      </c>
      <c r="E77" s="6">
        <f t="shared" si="2"/>
        <v>0</v>
      </c>
      <c r="F77" s="6">
        <f t="shared" si="3"/>
        <v>0</v>
      </c>
      <c r="G77" s="55">
        <v>102</v>
      </c>
      <c r="H77" s="7">
        <f>J77-I77</f>
        <v>0</v>
      </c>
      <c r="I77" s="8">
        <v>0</v>
      </c>
      <c r="J77" s="9">
        <v>0</v>
      </c>
      <c r="K77" s="45"/>
      <c r="N77" s="61"/>
    </row>
    <row r="78" spans="1:14" ht="13.5" customHeight="1">
      <c r="A78" s="5">
        <v>11</v>
      </c>
      <c r="B78" s="53" t="s">
        <v>38</v>
      </c>
      <c r="C78" s="6">
        <f>C79+C80</f>
        <v>48058.5</v>
      </c>
      <c r="D78" s="6">
        <f>D79+D80</f>
        <v>636.25</v>
      </c>
      <c r="E78" s="6">
        <f t="shared" si="2"/>
        <v>2425.0999999999985</v>
      </c>
      <c r="F78" s="6">
        <f t="shared" si="3"/>
        <v>51119.85</v>
      </c>
      <c r="G78" s="55">
        <v>250</v>
      </c>
      <c r="H78" s="6">
        <f>H79+H80</f>
        <v>12779962.5</v>
      </c>
      <c r="I78" s="6">
        <f>I79+I80</f>
        <v>853437.5</v>
      </c>
      <c r="J78" s="6">
        <f>J79+J80</f>
        <v>13633400</v>
      </c>
      <c r="K78" s="29">
        <v>16091.3</v>
      </c>
      <c r="L78" s="41">
        <v>-150000</v>
      </c>
      <c r="N78" s="61"/>
    </row>
    <row r="79" spans="1:14" ht="13.5" customHeight="1">
      <c r="A79" s="5"/>
      <c r="B79" s="4" t="s">
        <v>22</v>
      </c>
      <c r="C79" s="6">
        <v>48058.5</v>
      </c>
      <c r="D79" s="6">
        <v>636.25</v>
      </c>
      <c r="E79" s="6">
        <f t="shared" si="2"/>
        <v>2425.0999999999985</v>
      </c>
      <c r="F79" s="6">
        <f t="shared" si="3"/>
        <v>51119.85</v>
      </c>
      <c r="G79" s="55">
        <v>250</v>
      </c>
      <c r="H79" s="7">
        <f>J79-I79</f>
        <v>12779962.5</v>
      </c>
      <c r="I79" s="8">
        <f>'Норм. з-ты на содерж имущ '!E40</f>
        <v>853437.5</v>
      </c>
      <c r="J79" s="9">
        <v>13633400</v>
      </c>
      <c r="K79" s="45"/>
      <c r="L79" s="40">
        <f>J48+J79</f>
        <v>21813400</v>
      </c>
      <c r="M79">
        <v>55</v>
      </c>
      <c r="N79" s="61"/>
    </row>
    <row r="80" spans="1:14" ht="13.5" customHeight="1">
      <c r="A80" s="5"/>
      <c r="B80" s="4" t="s">
        <v>21</v>
      </c>
      <c r="C80" s="6">
        <v>0</v>
      </c>
      <c r="D80" s="6">
        <v>0</v>
      </c>
      <c r="E80" s="6">
        <f t="shared" si="2"/>
        <v>0</v>
      </c>
      <c r="F80" s="6">
        <f t="shared" si="3"/>
        <v>0</v>
      </c>
      <c r="G80" s="55">
        <v>250</v>
      </c>
      <c r="H80" s="7">
        <f>J80-I80</f>
        <v>0</v>
      </c>
      <c r="I80" s="8">
        <v>0</v>
      </c>
      <c r="J80" s="9">
        <v>0</v>
      </c>
      <c r="K80" s="45"/>
      <c r="N80" s="61"/>
    </row>
    <row r="81" spans="1:14" ht="14.25" customHeight="1">
      <c r="A81" s="142" t="s">
        <v>28</v>
      </c>
      <c r="B81" s="143"/>
      <c r="C81" s="143"/>
      <c r="D81" s="144"/>
      <c r="E81" s="24"/>
      <c r="F81" s="24"/>
      <c r="G81" s="24"/>
      <c r="H81" s="24"/>
      <c r="I81" s="24"/>
      <c r="J81" s="24"/>
      <c r="K81" s="45"/>
      <c r="L81" s="22"/>
      <c r="N81" s="61"/>
    </row>
    <row r="82" spans="1:12" ht="14.25" customHeight="1">
      <c r="A82" s="5"/>
      <c r="B82" s="33" t="s">
        <v>22</v>
      </c>
      <c r="C82" s="34">
        <f aca="true" t="shared" si="4" ref="C82:J82">C21+C24+C27+C30+C33+C36+C39+C42+C45+C48+C52+C55+C58+C61+C64+C67+C70+C73+C76+C79</f>
        <v>1557567.6330837002</v>
      </c>
      <c r="D82" s="34">
        <f t="shared" si="4"/>
        <v>20858.173848130078</v>
      </c>
      <c r="E82" s="34">
        <f t="shared" si="4"/>
        <v>48427.75830835877</v>
      </c>
      <c r="F82" s="34">
        <f t="shared" si="4"/>
        <v>1626853.565240189</v>
      </c>
      <c r="G82" s="34">
        <f t="shared" si="4"/>
        <v>2602</v>
      </c>
      <c r="H82" s="34">
        <f t="shared" si="4"/>
        <v>197892700.00000003</v>
      </c>
      <c r="I82" s="34">
        <f t="shared" si="4"/>
        <v>3324100</v>
      </c>
      <c r="J82" s="34">
        <f t="shared" si="4"/>
        <v>201216800</v>
      </c>
      <c r="K82" s="47"/>
      <c r="L82" s="22" t="e">
        <f>J52+#REF!+J55+J58+J61+J64+J67+J70+J73+J76+J79</f>
        <v>#REF!</v>
      </c>
    </row>
    <row r="83" spans="1:12" ht="14.25" customHeight="1">
      <c r="A83" s="5"/>
      <c r="B83" s="4"/>
      <c r="C83" s="6"/>
      <c r="D83" s="6"/>
      <c r="E83" s="6"/>
      <c r="F83" s="6"/>
      <c r="G83" s="4"/>
      <c r="H83" s="7"/>
      <c r="I83" s="8"/>
      <c r="J83" s="24"/>
      <c r="K83" s="45"/>
      <c r="L83" s="22"/>
    </row>
    <row r="84" spans="1:11" s="72" customFormat="1" ht="27" customHeight="1">
      <c r="A84" s="35"/>
      <c r="B84" s="145" t="s">
        <v>41</v>
      </c>
      <c r="C84" s="145"/>
      <c r="D84" s="145"/>
      <c r="E84" s="145"/>
      <c r="F84" s="145"/>
      <c r="G84" s="5" t="s">
        <v>19</v>
      </c>
      <c r="H84" s="4"/>
      <c r="I84" s="4"/>
      <c r="J84" s="4"/>
      <c r="K84" s="48"/>
    </row>
    <row r="85" spans="1:13" s="72" customFormat="1" ht="13.5" customHeight="1">
      <c r="A85" s="35">
        <v>12</v>
      </c>
      <c r="B85" s="4" t="s">
        <v>11</v>
      </c>
      <c r="C85" s="54">
        <f>C86+C87</f>
        <v>32941.30115</v>
      </c>
      <c r="D85" s="54">
        <f>D86+D87</f>
        <v>860.46</v>
      </c>
      <c r="E85" s="54">
        <f>E86+E87</f>
        <v>29650.407933333343</v>
      </c>
      <c r="F85" s="54">
        <f>F86+F87</f>
        <v>63452.16908333334</v>
      </c>
      <c r="G85" s="4">
        <v>600</v>
      </c>
      <c r="H85" s="54">
        <f>H86+H87</f>
        <v>38071301.45</v>
      </c>
      <c r="I85" s="54">
        <f>I86+I87</f>
        <v>267098.55</v>
      </c>
      <c r="J85" s="54">
        <f>J86+J87</f>
        <v>38338400</v>
      </c>
      <c r="K85" s="73">
        <v>23418.2</v>
      </c>
      <c r="L85" s="74"/>
      <c r="M85" s="41"/>
    </row>
    <row r="86" spans="1:13" s="72" customFormat="1" ht="12.75">
      <c r="A86" s="35"/>
      <c r="B86" s="4" t="s">
        <v>22</v>
      </c>
      <c r="C86" s="6">
        <v>32941.30115</v>
      </c>
      <c r="D86" s="6">
        <v>860.46</v>
      </c>
      <c r="E86" s="6">
        <f>F86-C86-D86</f>
        <v>29650.407933333343</v>
      </c>
      <c r="F86" s="6">
        <f>H86/G86</f>
        <v>63452.16908333334</v>
      </c>
      <c r="G86" s="4">
        <v>600</v>
      </c>
      <c r="H86" s="25">
        <f>J86-I86</f>
        <v>38071301.45</v>
      </c>
      <c r="I86" s="25">
        <v>267098.55</v>
      </c>
      <c r="J86" s="6">
        <v>38338400</v>
      </c>
      <c r="K86" s="29">
        <f>K85/M87*100</f>
        <v>40</v>
      </c>
      <c r="M86" s="75"/>
    </row>
    <row r="87" spans="1:13" s="72" customFormat="1" ht="12.75">
      <c r="A87" s="35"/>
      <c r="B87" s="4" t="s">
        <v>21</v>
      </c>
      <c r="C87" s="6">
        <v>0</v>
      </c>
      <c r="D87" s="6">
        <v>0</v>
      </c>
      <c r="E87" s="6">
        <v>0</v>
      </c>
      <c r="F87" s="6">
        <f>C87+D87+E87</f>
        <v>0</v>
      </c>
      <c r="G87" s="4">
        <v>600</v>
      </c>
      <c r="H87" s="25">
        <f>J87-I87</f>
        <v>0</v>
      </c>
      <c r="I87" s="25">
        <v>0</v>
      </c>
      <c r="J87" s="6">
        <v>0</v>
      </c>
      <c r="K87" s="29"/>
      <c r="M87" s="75">
        <f>K85+K89</f>
        <v>58545.5</v>
      </c>
    </row>
    <row r="88" spans="1:14" s="72" customFormat="1" ht="27.75" customHeight="1">
      <c r="A88" s="35"/>
      <c r="B88" s="145" t="s">
        <v>75</v>
      </c>
      <c r="C88" s="145"/>
      <c r="D88" s="145"/>
      <c r="E88" s="145"/>
      <c r="F88" s="145"/>
      <c r="G88" s="5" t="s">
        <v>18</v>
      </c>
      <c r="H88" s="4"/>
      <c r="I88" s="4"/>
      <c r="J88" s="4"/>
      <c r="K88" s="48"/>
      <c r="N88" s="75"/>
    </row>
    <row r="89" spans="1:12" s="72" customFormat="1" ht="14.25" customHeight="1">
      <c r="A89" s="35">
        <v>12</v>
      </c>
      <c r="B89" s="4" t="s">
        <v>11</v>
      </c>
      <c r="C89" s="54">
        <f>C90+C91</f>
        <v>74886.59655</v>
      </c>
      <c r="D89" s="54">
        <f>D90+D91</f>
        <v>1956.12</v>
      </c>
      <c r="E89" s="54">
        <f>E90+E91</f>
        <v>67419.27620000001</v>
      </c>
      <c r="F89" s="54">
        <f>F90+F91</f>
        <v>144261.99275</v>
      </c>
      <c r="G89" s="4">
        <v>200</v>
      </c>
      <c r="H89" s="54">
        <f>H90+H91</f>
        <v>28852398.55</v>
      </c>
      <c r="I89" s="54">
        <f>I90+I91</f>
        <v>202401.45</v>
      </c>
      <c r="J89" s="54">
        <f>J90+J91</f>
        <v>29054800</v>
      </c>
      <c r="K89" s="49">
        <v>35127.3</v>
      </c>
      <c r="L89" s="75">
        <f>J86+J90</f>
        <v>67393200</v>
      </c>
    </row>
    <row r="90" spans="1:12" s="72" customFormat="1" ht="12.75">
      <c r="A90" s="35"/>
      <c r="B90" s="4" t="s">
        <v>22</v>
      </c>
      <c r="C90" s="6">
        <v>74886.59655</v>
      </c>
      <c r="D90" s="6">
        <v>1956.12</v>
      </c>
      <c r="E90" s="6">
        <f>F90-C90-D90</f>
        <v>67419.27620000001</v>
      </c>
      <c r="F90" s="6">
        <f>H90/G90</f>
        <v>144261.99275</v>
      </c>
      <c r="G90" s="4">
        <v>200</v>
      </c>
      <c r="H90" s="25">
        <f>J90-I90</f>
        <v>28852398.55</v>
      </c>
      <c r="I90" s="25">
        <v>202401.45</v>
      </c>
      <c r="J90" s="6">
        <v>29054800</v>
      </c>
      <c r="K90" s="29">
        <f>K89/M87*100</f>
        <v>60.00000000000001</v>
      </c>
      <c r="L90" s="75"/>
    </row>
    <row r="91" spans="1:11" s="72" customFormat="1" ht="12.75">
      <c r="A91" s="35"/>
      <c r="B91" s="4" t="s">
        <v>21</v>
      </c>
      <c r="C91" s="6">
        <v>0</v>
      </c>
      <c r="D91" s="6">
        <v>0</v>
      </c>
      <c r="E91" s="6">
        <v>0</v>
      </c>
      <c r="F91" s="6">
        <f>C91+D91+E91</f>
        <v>0</v>
      </c>
      <c r="G91" s="4">
        <v>200</v>
      </c>
      <c r="H91" s="25">
        <f>J91-I91</f>
        <v>0</v>
      </c>
      <c r="I91" s="25">
        <v>0</v>
      </c>
      <c r="J91" s="6">
        <v>0</v>
      </c>
      <c r="K91" s="29"/>
    </row>
    <row r="92" spans="1:14" ht="24.75" customHeight="1">
      <c r="A92" s="4"/>
      <c r="B92" s="145" t="s">
        <v>65</v>
      </c>
      <c r="C92" s="145"/>
      <c r="D92" s="145"/>
      <c r="E92" s="145"/>
      <c r="F92" s="145"/>
      <c r="G92" s="5" t="s">
        <v>19</v>
      </c>
      <c r="H92" s="4"/>
      <c r="I92" s="4"/>
      <c r="J92" s="4"/>
      <c r="K92" s="48"/>
      <c r="N92" s="61"/>
    </row>
    <row r="93" spans="1:14" s="20" customFormat="1" ht="12.75" customHeight="1">
      <c r="A93" s="35">
        <v>13</v>
      </c>
      <c r="B93" s="4" t="s">
        <v>20</v>
      </c>
      <c r="C93" s="54">
        <f>C94+C95</f>
        <v>267.8</v>
      </c>
      <c r="D93" s="54">
        <f>D94+D95</f>
        <v>0</v>
      </c>
      <c r="E93" s="54">
        <f>E94+E95</f>
        <v>20.852499999999964</v>
      </c>
      <c r="F93" s="54">
        <f>F94+F95</f>
        <v>288.6525</v>
      </c>
      <c r="G93" s="56">
        <v>60000</v>
      </c>
      <c r="H93" s="54">
        <f>H94+H95</f>
        <v>17319150</v>
      </c>
      <c r="I93" s="54">
        <f>I94+I95</f>
        <v>4900</v>
      </c>
      <c r="J93" s="54">
        <f>J94+J95</f>
        <v>17324050</v>
      </c>
      <c r="K93" s="49">
        <v>19367.1</v>
      </c>
      <c r="N93" s="60"/>
    </row>
    <row r="94" spans="1:14" ht="12.75">
      <c r="A94" s="35"/>
      <c r="B94" s="4" t="s">
        <v>22</v>
      </c>
      <c r="C94" s="6">
        <v>267.8</v>
      </c>
      <c r="D94" s="6">
        <v>0</v>
      </c>
      <c r="E94" s="6">
        <f>F94-C94-D94</f>
        <v>20.852499999999964</v>
      </c>
      <c r="F94" s="6">
        <f>H94/G94</f>
        <v>288.6525</v>
      </c>
      <c r="G94" s="56">
        <v>60000</v>
      </c>
      <c r="H94" s="7">
        <f>J94-I94</f>
        <v>17319150</v>
      </c>
      <c r="I94" s="25">
        <f>'Норм. з-ты на содерж имущ '!E46</f>
        <v>4900</v>
      </c>
      <c r="J94" s="9">
        <v>17324050</v>
      </c>
      <c r="K94" s="45">
        <f>K93/M95*100</f>
        <v>69.99971085103769</v>
      </c>
      <c r="M94" s="30"/>
      <c r="N94" s="61"/>
    </row>
    <row r="95" spans="1:14" ht="12.75">
      <c r="A95" s="35"/>
      <c r="B95" s="4" t="s">
        <v>21</v>
      </c>
      <c r="C95" s="6">
        <v>0</v>
      </c>
      <c r="D95" s="6">
        <v>0</v>
      </c>
      <c r="E95" s="6">
        <v>0</v>
      </c>
      <c r="F95" s="6">
        <f>C95+D95+E95</f>
        <v>0</v>
      </c>
      <c r="G95" s="56">
        <v>60000</v>
      </c>
      <c r="H95" s="7">
        <f>J95-I95</f>
        <v>0</v>
      </c>
      <c r="I95" s="25">
        <v>0</v>
      </c>
      <c r="J95" s="9">
        <v>0</v>
      </c>
      <c r="K95" s="45"/>
      <c r="M95" s="10">
        <f>K93+K97</f>
        <v>27667.399999999998</v>
      </c>
      <c r="N95" s="61"/>
    </row>
    <row r="96" spans="1:14" ht="39.75" customHeight="1">
      <c r="A96" s="35"/>
      <c r="B96" s="145" t="s">
        <v>39</v>
      </c>
      <c r="C96" s="145"/>
      <c r="D96" s="145"/>
      <c r="E96" s="145"/>
      <c r="F96" s="145"/>
      <c r="G96" s="5" t="s">
        <v>40</v>
      </c>
      <c r="H96" s="4"/>
      <c r="I96" s="4"/>
      <c r="J96" s="4"/>
      <c r="K96" s="48"/>
      <c r="N96" s="61"/>
    </row>
    <row r="97" spans="1:14" s="20" customFormat="1" ht="14.25" customHeight="1">
      <c r="A97" s="35">
        <v>13</v>
      </c>
      <c r="B97" s="4" t="s">
        <v>20</v>
      </c>
      <c r="C97" s="54">
        <f>C98+C99</f>
        <v>1147705.55</v>
      </c>
      <c r="D97" s="54">
        <f>D98+D99</f>
        <v>0</v>
      </c>
      <c r="E97" s="54">
        <f>E98+E99</f>
        <v>89369.44999999995</v>
      </c>
      <c r="F97" s="54">
        <f>F98+F99</f>
        <v>1237075</v>
      </c>
      <c r="G97" s="4">
        <v>6</v>
      </c>
      <c r="H97" s="54">
        <f>H98+H99</f>
        <v>7422450</v>
      </c>
      <c r="I97" s="54">
        <f>I98+I99</f>
        <v>2100</v>
      </c>
      <c r="J97" s="54">
        <f>J98+J99</f>
        <v>7424550</v>
      </c>
      <c r="K97" s="49">
        <v>8300.3</v>
      </c>
      <c r="L97" s="27">
        <f>J94+J98</f>
        <v>24748600</v>
      </c>
      <c r="M97" s="31"/>
      <c r="N97" s="60"/>
    </row>
    <row r="98" spans="1:14" ht="12.75">
      <c r="A98" s="35"/>
      <c r="B98" s="4" t="s">
        <v>22</v>
      </c>
      <c r="C98" s="6">
        <v>1147705.55</v>
      </c>
      <c r="D98" s="6">
        <v>0</v>
      </c>
      <c r="E98" s="6">
        <f>F98-C98-D98</f>
        <v>89369.44999999995</v>
      </c>
      <c r="F98" s="6">
        <f>H98/G98</f>
        <v>1237075</v>
      </c>
      <c r="G98" s="4">
        <v>6</v>
      </c>
      <c r="H98" s="7">
        <f>J98-I98</f>
        <v>7422450</v>
      </c>
      <c r="I98" s="25">
        <f>'Норм. з-ты на содерж имущ '!D48</f>
        <v>2100</v>
      </c>
      <c r="J98" s="9">
        <v>7424550</v>
      </c>
      <c r="K98" s="45">
        <f>K97/M95*100</f>
        <v>30.000289148962317</v>
      </c>
      <c r="L98" s="10"/>
      <c r="N98" s="61"/>
    </row>
    <row r="99" spans="1:14" ht="12.75">
      <c r="A99" s="35"/>
      <c r="B99" s="4" t="s">
        <v>21</v>
      </c>
      <c r="C99" s="6">
        <v>0</v>
      </c>
      <c r="D99" s="6">
        <v>0</v>
      </c>
      <c r="E99" s="6">
        <v>0</v>
      </c>
      <c r="F99" s="6">
        <f>C99+D99+E99</f>
        <v>0</v>
      </c>
      <c r="G99" s="4">
        <v>6</v>
      </c>
      <c r="H99" s="7">
        <f>J99-I99</f>
        <v>0</v>
      </c>
      <c r="I99" s="25">
        <v>0</v>
      </c>
      <c r="J99" s="9">
        <v>0</v>
      </c>
      <c r="K99" s="45"/>
      <c r="N99" s="61"/>
    </row>
    <row r="100" spans="1:14" ht="12.75">
      <c r="A100" s="142" t="s">
        <v>27</v>
      </c>
      <c r="B100" s="143"/>
      <c r="C100" s="143"/>
      <c r="D100" s="144"/>
      <c r="E100" s="6"/>
      <c r="F100" s="6"/>
      <c r="G100" s="4"/>
      <c r="H100" s="7"/>
      <c r="I100" s="25"/>
      <c r="J100" s="26"/>
      <c r="K100" s="47"/>
      <c r="N100" s="61"/>
    </row>
    <row r="101" spans="1:14" ht="12.75">
      <c r="A101" s="35"/>
      <c r="B101" s="4" t="s">
        <v>22</v>
      </c>
      <c r="C101" s="6"/>
      <c r="D101" s="6"/>
      <c r="E101" s="6"/>
      <c r="F101" s="6"/>
      <c r="G101" s="4"/>
      <c r="H101" s="7"/>
      <c r="I101" s="25"/>
      <c r="J101" s="26">
        <f>J97+J93+J89+J85</f>
        <v>92141800</v>
      </c>
      <c r="K101" s="47"/>
      <c r="N101" s="61"/>
    </row>
    <row r="102" spans="1:14" ht="30.75" customHeight="1">
      <c r="A102" s="35"/>
      <c r="B102" s="145" t="s">
        <v>43</v>
      </c>
      <c r="C102" s="145"/>
      <c r="D102" s="145"/>
      <c r="E102" s="145"/>
      <c r="F102" s="145"/>
      <c r="G102" s="5" t="s">
        <v>17</v>
      </c>
      <c r="H102" s="57"/>
      <c r="I102" s="4"/>
      <c r="J102" s="4"/>
      <c r="K102" s="48"/>
      <c r="N102" s="61"/>
    </row>
    <row r="103" spans="1:14" s="20" customFormat="1" ht="15.75" customHeight="1">
      <c r="A103" s="35">
        <v>14</v>
      </c>
      <c r="B103" s="4" t="s">
        <v>12</v>
      </c>
      <c r="C103" s="54">
        <f>C104+C105</f>
        <v>117.688379320036</v>
      </c>
      <c r="D103" s="54">
        <f>D104+D105</f>
        <v>2.88</v>
      </c>
      <c r="E103" s="54">
        <f>E104+E105</f>
        <v>13.071865046747487</v>
      </c>
      <c r="F103" s="54">
        <f>F104+F105</f>
        <v>133.6402443667835</v>
      </c>
      <c r="G103" s="4">
        <v>188569</v>
      </c>
      <c r="H103" s="54">
        <f>H104+H105</f>
        <v>25200407.24</v>
      </c>
      <c r="I103" s="54">
        <f>I104+I105</f>
        <v>377492.76</v>
      </c>
      <c r="J103" s="54">
        <f>J104+J105</f>
        <v>25577900</v>
      </c>
      <c r="K103" s="49">
        <v>24148.5</v>
      </c>
      <c r="N103" s="60"/>
    </row>
    <row r="104" spans="1:14" ht="12.75">
      <c r="A104" s="35"/>
      <c r="B104" s="4" t="s">
        <v>22</v>
      </c>
      <c r="C104" s="6">
        <v>117.688379320036</v>
      </c>
      <c r="D104" s="6">
        <v>2.88</v>
      </c>
      <c r="E104" s="6">
        <f>F104-C104-D104</f>
        <v>13.071865046747487</v>
      </c>
      <c r="F104" s="6">
        <f>H104/G104</f>
        <v>133.6402443667835</v>
      </c>
      <c r="G104" s="4">
        <v>188569</v>
      </c>
      <c r="H104" s="7">
        <f>J104-I104</f>
        <v>25200407.24</v>
      </c>
      <c r="I104" s="25">
        <v>377492.76</v>
      </c>
      <c r="J104" s="6">
        <v>25577900</v>
      </c>
      <c r="K104" s="29">
        <f>K103/M109*100</f>
        <v>56.99998583763318</v>
      </c>
      <c r="N104" s="61"/>
    </row>
    <row r="105" spans="1:14" ht="12.75">
      <c r="A105" s="35"/>
      <c r="B105" s="4" t="s">
        <v>21</v>
      </c>
      <c r="C105" s="6">
        <v>0</v>
      </c>
      <c r="D105" s="6">
        <v>0</v>
      </c>
      <c r="E105" s="6">
        <v>0</v>
      </c>
      <c r="F105" s="6">
        <f>C105+D105+E105</f>
        <v>0</v>
      </c>
      <c r="G105" s="4">
        <v>188569</v>
      </c>
      <c r="H105" s="7">
        <f>J105-I105</f>
        <v>0</v>
      </c>
      <c r="I105" s="25">
        <v>0</v>
      </c>
      <c r="J105" s="6">
        <v>0</v>
      </c>
      <c r="K105" s="29"/>
      <c r="M105" s="30"/>
      <c r="N105" s="61"/>
    </row>
    <row r="106" spans="1:14" ht="25.5">
      <c r="A106" s="35"/>
      <c r="B106" s="145" t="s">
        <v>64</v>
      </c>
      <c r="C106" s="145"/>
      <c r="D106" s="145"/>
      <c r="E106" s="145"/>
      <c r="F106" s="145"/>
      <c r="G106" s="5" t="s">
        <v>44</v>
      </c>
      <c r="H106" s="57"/>
      <c r="I106" s="4"/>
      <c r="J106" s="4"/>
      <c r="K106" s="48"/>
      <c r="N106" s="61"/>
    </row>
    <row r="107" spans="1:14" ht="12.75">
      <c r="A107" s="35">
        <v>14</v>
      </c>
      <c r="B107" s="4" t="s">
        <v>12</v>
      </c>
      <c r="C107" s="54">
        <f>C108+C109</f>
        <v>20.9149586776859</v>
      </c>
      <c r="D107" s="54">
        <f>D108+D109</f>
        <v>0.51</v>
      </c>
      <c r="E107" s="54">
        <f>E108+E109</f>
        <v>2.3251039669421996</v>
      </c>
      <c r="F107" s="54">
        <f>F108+F109</f>
        <v>23.7500626446281</v>
      </c>
      <c r="G107" s="4">
        <v>242000</v>
      </c>
      <c r="H107" s="54">
        <f>H108+H109</f>
        <v>5747515.16</v>
      </c>
      <c r="I107" s="54">
        <f>I108+I109</f>
        <v>86084.84</v>
      </c>
      <c r="J107" s="54">
        <f>J108+J109</f>
        <v>5833600</v>
      </c>
      <c r="K107" s="49">
        <v>5507.6</v>
      </c>
      <c r="N107" s="61"/>
    </row>
    <row r="108" spans="1:14" ht="12.75">
      <c r="A108" s="35"/>
      <c r="B108" s="4" t="s">
        <v>22</v>
      </c>
      <c r="C108" s="6">
        <v>20.9149586776859</v>
      </c>
      <c r="D108" s="6">
        <v>0.51</v>
      </c>
      <c r="E108" s="6">
        <f>F108-C108-D108</f>
        <v>2.3251039669421996</v>
      </c>
      <c r="F108" s="6">
        <f>H108/G108</f>
        <v>23.7500626446281</v>
      </c>
      <c r="G108" s="4">
        <v>242000</v>
      </c>
      <c r="H108" s="7">
        <f>J108-I108</f>
        <v>5747515.16</v>
      </c>
      <c r="I108" s="25">
        <v>86084.84</v>
      </c>
      <c r="J108" s="6">
        <v>5833600</v>
      </c>
      <c r="K108" s="29">
        <f>K107/M109*100</f>
        <v>13.00010857814558</v>
      </c>
      <c r="M108" s="30"/>
      <c r="N108" s="61"/>
    </row>
    <row r="109" spans="1:14" ht="12.75">
      <c r="A109" s="35"/>
      <c r="B109" s="4" t="s">
        <v>21</v>
      </c>
      <c r="C109" s="6">
        <v>0</v>
      </c>
      <c r="D109" s="6">
        <v>0</v>
      </c>
      <c r="E109" s="6">
        <v>0</v>
      </c>
      <c r="F109" s="6">
        <f>C109+D109+E109</f>
        <v>0</v>
      </c>
      <c r="G109" s="4">
        <v>242000</v>
      </c>
      <c r="H109" s="7">
        <f>J109-I109</f>
        <v>0</v>
      </c>
      <c r="I109" s="25">
        <v>0</v>
      </c>
      <c r="J109" s="6">
        <v>0</v>
      </c>
      <c r="K109" s="29"/>
      <c r="M109" s="10">
        <f>K103+K107+K111</f>
        <v>42365.8</v>
      </c>
      <c r="N109" s="61"/>
    </row>
    <row r="110" spans="1:14" ht="38.25">
      <c r="A110" s="35"/>
      <c r="B110" s="145" t="s">
        <v>45</v>
      </c>
      <c r="C110" s="145"/>
      <c r="D110" s="145"/>
      <c r="E110" s="145"/>
      <c r="F110" s="145"/>
      <c r="G110" s="5" t="s">
        <v>49</v>
      </c>
      <c r="H110" s="57"/>
      <c r="I110" s="4"/>
      <c r="J110" s="4"/>
      <c r="K110" s="48"/>
      <c r="N110" s="61"/>
    </row>
    <row r="111" spans="1:14" ht="12.75">
      <c r="A111" s="35">
        <v>14</v>
      </c>
      <c r="B111" s="4" t="s">
        <v>12</v>
      </c>
      <c r="C111" s="54">
        <f>C112+C113</f>
        <v>7786.6</v>
      </c>
      <c r="D111" s="54">
        <f>D112+D113</f>
        <v>190.77</v>
      </c>
      <c r="E111" s="54">
        <f>E112+E113</f>
        <v>864.9097333333325</v>
      </c>
      <c r="F111" s="54">
        <f>F112+F113</f>
        <v>8842.279733333333</v>
      </c>
      <c r="G111" s="4">
        <v>1500</v>
      </c>
      <c r="H111" s="54">
        <f>H112+H113</f>
        <v>13263419.6</v>
      </c>
      <c r="I111" s="54">
        <f>I112+I113</f>
        <v>198680.4</v>
      </c>
      <c r="J111" s="54">
        <f>J112+J113</f>
        <v>13462100</v>
      </c>
      <c r="K111" s="49">
        <v>12709.7</v>
      </c>
      <c r="N111" s="61"/>
    </row>
    <row r="112" spans="1:14" ht="12.75">
      <c r="A112" s="35"/>
      <c r="B112" s="4" t="s">
        <v>22</v>
      </c>
      <c r="C112" s="6">
        <v>7786.6</v>
      </c>
      <c r="D112" s="6">
        <v>190.77</v>
      </c>
      <c r="E112" s="6">
        <f>F112-C112-D112</f>
        <v>864.9097333333325</v>
      </c>
      <c r="F112" s="6">
        <f>H112/G112</f>
        <v>8842.279733333333</v>
      </c>
      <c r="G112" s="4">
        <v>1500</v>
      </c>
      <c r="H112" s="7">
        <f>J112-I112</f>
        <v>13263419.6</v>
      </c>
      <c r="I112" s="25">
        <v>198680.4</v>
      </c>
      <c r="J112" s="6">
        <v>13462100</v>
      </c>
      <c r="K112" s="29">
        <f>K111/M109*100</f>
        <v>29.99990558422124</v>
      </c>
      <c r="M112" s="30"/>
      <c r="N112" s="61"/>
    </row>
    <row r="113" spans="1:14" ht="12.75">
      <c r="A113" s="35"/>
      <c r="B113" s="4" t="s">
        <v>21</v>
      </c>
      <c r="C113" s="6">
        <v>0</v>
      </c>
      <c r="D113" s="6">
        <v>0</v>
      </c>
      <c r="E113" s="6">
        <v>0</v>
      </c>
      <c r="F113" s="6">
        <f>C113+D113+E113</f>
        <v>0</v>
      </c>
      <c r="G113" s="4">
        <v>1500</v>
      </c>
      <c r="H113" s="7">
        <f>J113-I113</f>
        <v>0</v>
      </c>
      <c r="I113" s="25">
        <v>0</v>
      </c>
      <c r="J113" s="6">
        <v>0</v>
      </c>
      <c r="K113" s="29"/>
      <c r="N113" s="61"/>
    </row>
    <row r="114" spans="1:14" ht="12.75">
      <c r="A114" s="142" t="s">
        <v>67</v>
      </c>
      <c r="B114" s="143"/>
      <c r="C114" s="143"/>
      <c r="D114" s="144"/>
      <c r="E114" s="6"/>
      <c r="F114" s="6"/>
      <c r="G114" s="4"/>
      <c r="H114" s="7"/>
      <c r="I114" s="25"/>
      <c r="J114" s="6"/>
      <c r="K114" s="29"/>
      <c r="L114" s="10"/>
      <c r="N114" s="61"/>
    </row>
    <row r="115" spans="1:15" ht="12.75">
      <c r="A115" s="35"/>
      <c r="B115" s="4" t="s">
        <v>22</v>
      </c>
      <c r="C115" s="6"/>
      <c r="D115" s="6"/>
      <c r="E115" s="6"/>
      <c r="F115" s="6"/>
      <c r="G115" s="4"/>
      <c r="H115" s="7"/>
      <c r="I115" s="25"/>
      <c r="J115" s="39">
        <f>J104+J108+J112</f>
        <v>44873600</v>
      </c>
      <c r="K115" s="50"/>
      <c r="L115" s="10"/>
      <c r="N115" s="61"/>
      <c r="O115" s="10"/>
    </row>
    <row r="116" spans="1:12" s="94" customFormat="1" ht="51">
      <c r="A116" s="88"/>
      <c r="B116" s="136" t="s">
        <v>77</v>
      </c>
      <c r="C116" s="137"/>
      <c r="D116" s="137"/>
      <c r="E116" s="137"/>
      <c r="F116" s="138"/>
      <c r="G116" s="89" t="s">
        <v>87</v>
      </c>
      <c r="H116" s="90"/>
      <c r="I116" s="91"/>
      <c r="J116" s="92"/>
      <c r="K116" s="81"/>
      <c r="L116" s="93"/>
    </row>
    <row r="117" spans="1:12" s="94" customFormat="1" ht="12.75">
      <c r="A117" s="88"/>
      <c r="B117" s="95" t="s">
        <v>83</v>
      </c>
      <c r="C117" s="96">
        <f>C118+C119</f>
        <v>23015.97</v>
      </c>
      <c r="D117" s="96">
        <f>D118+D119</f>
        <v>0</v>
      </c>
      <c r="E117" s="96">
        <f>E118+E119</f>
        <v>724.5</v>
      </c>
      <c r="F117" s="96">
        <f>F118+F119</f>
        <v>23740.47</v>
      </c>
      <c r="G117" s="95">
        <v>210</v>
      </c>
      <c r="H117" s="96">
        <f>H118+H119</f>
        <v>4985500</v>
      </c>
      <c r="I117" s="96">
        <f>I118+I119</f>
        <v>0</v>
      </c>
      <c r="J117" s="96">
        <f>J118+J119</f>
        <v>4985500</v>
      </c>
      <c r="K117" s="82">
        <v>4647.2</v>
      </c>
      <c r="L117" s="93"/>
    </row>
    <row r="118" spans="1:12" s="94" customFormat="1" ht="12.75">
      <c r="A118" s="88"/>
      <c r="B118" s="95" t="s">
        <v>22</v>
      </c>
      <c r="C118" s="96">
        <v>23015.97</v>
      </c>
      <c r="D118" s="96">
        <v>0</v>
      </c>
      <c r="E118" s="96">
        <v>724.5</v>
      </c>
      <c r="F118" s="96">
        <f>C118+D118+E118</f>
        <v>23740.47</v>
      </c>
      <c r="G118" s="95">
        <v>210</v>
      </c>
      <c r="H118" s="90">
        <f>J118-I118</f>
        <v>4985500</v>
      </c>
      <c r="I118" s="91">
        <v>0</v>
      </c>
      <c r="J118" s="96">
        <v>4985500</v>
      </c>
      <c r="K118" s="81">
        <f>K117/M123*100</f>
        <v>24.592263322220457</v>
      </c>
      <c r="L118" s="93"/>
    </row>
    <row r="119" spans="1:12" s="94" customFormat="1" ht="12.75">
      <c r="A119" s="88"/>
      <c r="B119" s="95" t="s">
        <v>21</v>
      </c>
      <c r="C119" s="96">
        <v>0</v>
      </c>
      <c r="D119" s="96">
        <v>0</v>
      </c>
      <c r="E119" s="96">
        <v>0</v>
      </c>
      <c r="F119" s="96">
        <v>0</v>
      </c>
      <c r="G119" s="95">
        <v>210</v>
      </c>
      <c r="H119" s="90">
        <v>0</v>
      </c>
      <c r="I119" s="91">
        <v>0</v>
      </c>
      <c r="J119" s="96">
        <v>0</v>
      </c>
      <c r="K119" s="81"/>
      <c r="L119" s="93"/>
    </row>
    <row r="120" spans="1:12" s="94" customFormat="1" ht="51">
      <c r="A120" s="88"/>
      <c r="B120" s="136" t="s">
        <v>78</v>
      </c>
      <c r="C120" s="137"/>
      <c r="D120" s="137"/>
      <c r="E120" s="137"/>
      <c r="F120" s="138"/>
      <c r="G120" s="89" t="s">
        <v>88</v>
      </c>
      <c r="H120" s="90"/>
      <c r="I120" s="91"/>
      <c r="J120" s="92"/>
      <c r="K120" s="81"/>
      <c r="L120" s="93"/>
    </row>
    <row r="121" spans="1:12" s="94" customFormat="1" ht="12.75">
      <c r="A121" s="88"/>
      <c r="B121" s="95" t="s">
        <v>83</v>
      </c>
      <c r="C121" s="96">
        <f>C122+C123</f>
        <v>32399.31</v>
      </c>
      <c r="D121" s="96">
        <f>D122+D123</f>
        <v>0</v>
      </c>
      <c r="E121" s="96">
        <f>E122+E123</f>
        <v>676.2</v>
      </c>
      <c r="F121" s="96">
        <f>F122+F123</f>
        <v>33075.51</v>
      </c>
      <c r="G121" s="95">
        <v>196</v>
      </c>
      <c r="H121" s="96">
        <f>H122+H123</f>
        <v>6482800</v>
      </c>
      <c r="I121" s="96">
        <f>I122+I123</f>
        <v>0</v>
      </c>
      <c r="J121" s="96">
        <f>J122+J123</f>
        <v>6482800</v>
      </c>
      <c r="K121" s="82">
        <v>6945.8</v>
      </c>
      <c r="L121" s="93"/>
    </row>
    <row r="122" spans="1:12" s="94" customFormat="1" ht="12.75">
      <c r="A122" s="88"/>
      <c r="B122" s="95" t="s">
        <v>22</v>
      </c>
      <c r="C122" s="96">
        <v>32399.31</v>
      </c>
      <c r="D122" s="96">
        <v>0</v>
      </c>
      <c r="E122" s="96">
        <v>676.2</v>
      </c>
      <c r="F122" s="96">
        <f>C122+D122+E122</f>
        <v>33075.51</v>
      </c>
      <c r="G122" s="95">
        <v>196</v>
      </c>
      <c r="H122" s="90">
        <f>J122-I122</f>
        <v>6482800</v>
      </c>
      <c r="I122" s="91">
        <v>0</v>
      </c>
      <c r="J122" s="96">
        <v>6482800</v>
      </c>
      <c r="K122" s="81">
        <f>K121/M123*100</f>
        <v>36.75609885166958</v>
      </c>
      <c r="L122" s="93"/>
    </row>
    <row r="123" spans="1:13" s="94" customFormat="1" ht="12.75">
      <c r="A123" s="88"/>
      <c r="B123" s="95" t="s">
        <v>21</v>
      </c>
      <c r="C123" s="96">
        <v>0</v>
      </c>
      <c r="D123" s="96">
        <v>0</v>
      </c>
      <c r="E123" s="96">
        <v>0</v>
      </c>
      <c r="F123" s="96">
        <v>0</v>
      </c>
      <c r="G123" s="95">
        <v>196</v>
      </c>
      <c r="H123" s="90">
        <v>0</v>
      </c>
      <c r="I123" s="91">
        <v>0</v>
      </c>
      <c r="J123" s="96">
        <v>0</v>
      </c>
      <c r="K123" s="81"/>
      <c r="L123" s="93"/>
      <c r="M123" s="93">
        <f>K117+K121+K125+K129+K133+K137</f>
        <v>18897</v>
      </c>
    </row>
    <row r="124" spans="1:12" s="94" customFormat="1" ht="51">
      <c r="A124" s="88"/>
      <c r="B124" s="139" t="s">
        <v>79</v>
      </c>
      <c r="C124" s="146"/>
      <c r="D124" s="146"/>
      <c r="E124" s="146"/>
      <c r="F124" s="147"/>
      <c r="G124" s="89" t="s">
        <v>89</v>
      </c>
      <c r="H124" s="90"/>
      <c r="I124" s="91"/>
      <c r="J124" s="92"/>
      <c r="K124" s="81"/>
      <c r="L124" s="93"/>
    </row>
    <row r="125" spans="1:12" s="94" customFormat="1" ht="12.75">
      <c r="A125" s="88"/>
      <c r="B125" s="95" t="s">
        <v>83</v>
      </c>
      <c r="C125" s="96">
        <f>C126+C127</f>
        <v>63026.08</v>
      </c>
      <c r="D125" s="96">
        <f>D126+D127</f>
        <v>0</v>
      </c>
      <c r="E125" s="96">
        <f>E126+E127</f>
        <v>897</v>
      </c>
      <c r="F125" s="96">
        <f>F126+F127</f>
        <v>63923.08</v>
      </c>
      <c r="G125" s="95">
        <v>26</v>
      </c>
      <c r="H125" s="96">
        <f>H126+H127</f>
        <v>1662000</v>
      </c>
      <c r="I125" s="96">
        <f>I126+I127</f>
        <v>0</v>
      </c>
      <c r="J125" s="96">
        <f>J126+J127</f>
        <v>1662000</v>
      </c>
      <c r="K125" s="82">
        <v>1662</v>
      </c>
      <c r="L125" s="93"/>
    </row>
    <row r="126" spans="1:12" s="94" customFormat="1" ht="12.75">
      <c r="A126" s="88"/>
      <c r="B126" s="95" t="s">
        <v>22</v>
      </c>
      <c r="C126" s="96">
        <v>63026.08</v>
      </c>
      <c r="D126" s="96">
        <v>0</v>
      </c>
      <c r="E126" s="96">
        <v>897</v>
      </c>
      <c r="F126" s="96">
        <f>C126+D126+E126</f>
        <v>63923.08</v>
      </c>
      <c r="G126" s="95">
        <v>26</v>
      </c>
      <c r="H126" s="90">
        <f>J126-I126</f>
        <v>1662000</v>
      </c>
      <c r="I126" s="91">
        <v>0</v>
      </c>
      <c r="J126" s="96">
        <v>1662000</v>
      </c>
      <c r="K126" s="81">
        <f>K125/M123*100</f>
        <v>8.795046832830607</v>
      </c>
      <c r="L126" s="93"/>
    </row>
    <row r="127" spans="1:12" s="94" customFormat="1" ht="12.75">
      <c r="A127" s="88"/>
      <c r="B127" s="95" t="s">
        <v>21</v>
      </c>
      <c r="C127" s="96">
        <v>0</v>
      </c>
      <c r="D127" s="96">
        <v>0</v>
      </c>
      <c r="E127" s="96">
        <v>0</v>
      </c>
      <c r="F127" s="96">
        <v>0</v>
      </c>
      <c r="G127" s="95">
        <v>26</v>
      </c>
      <c r="H127" s="90">
        <v>0</v>
      </c>
      <c r="I127" s="91">
        <v>0</v>
      </c>
      <c r="J127" s="96">
        <v>0</v>
      </c>
      <c r="K127" s="81"/>
      <c r="L127" s="93"/>
    </row>
    <row r="128" spans="1:12" s="94" customFormat="1" ht="25.5">
      <c r="A128" s="88"/>
      <c r="B128" s="128" t="s">
        <v>50</v>
      </c>
      <c r="C128" s="129"/>
      <c r="D128" s="129"/>
      <c r="E128" s="129"/>
      <c r="F128" s="129"/>
      <c r="G128" s="89" t="s">
        <v>18</v>
      </c>
      <c r="H128" s="90"/>
      <c r="I128" s="91"/>
      <c r="J128" s="92"/>
      <c r="K128" s="81"/>
      <c r="L128" s="93"/>
    </row>
    <row r="129" spans="1:12" s="94" customFormat="1" ht="12.75">
      <c r="A129" s="88"/>
      <c r="B129" s="95" t="s">
        <v>83</v>
      </c>
      <c r="C129" s="96">
        <f>C130+C131</f>
        <v>0</v>
      </c>
      <c r="D129" s="96">
        <f>D130+D131</f>
        <v>0</v>
      </c>
      <c r="E129" s="96">
        <f>E130+E131</f>
        <v>42857.14</v>
      </c>
      <c r="F129" s="96">
        <f>F130+F131</f>
        <v>42857.14</v>
      </c>
      <c r="G129" s="95">
        <v>7</v>
      </c>
      <c r="H129" s="96">
        <f>H130+H131</f>
        <v>300000</v>
      </c>
      <c r="I129" s="96">
        <f>I130+I131</f>
        <v>0</v>
      </c>
      <c r="J129" s="96">
        <f>J130+J131</f>
        <v>300000</v>
      </c>
      <c r="K129" s="82">
        <v>500</v>
      </c>
      <c r="L129" s="93"/>
    </row>
    <row r="130" spans="1:12" s="94" customFormat="1" ht="12.75">
      <c r="A130" s="88"/>
      <c r="B130" s="95" t="s">
        <v>22</v>
      </c>
      <c r="C130" s="96">
        <v>0</v>
      </c>
      <c r="D130" s="96">
        <v>0</v>
      </c>
      <c r="E130" s="96">
        <v>42857.14</v>
      </c>
      <c r="F130" s="96">
        <f>C130+D130+E130</f>
        <v>42857.14</v>
      </c>
      <c r="G130" s="95">
        <v>7</v>
      </c>
      <c r="H130" s="90">
        <f>J130-I130</f>
        <v>300000</v>
      </c>
      <c r="I130" s="91">
        <v>0</v>
      </c>
      <c r="J130" s="96">
        <v>300000</v>
      </c>
      <c r="K130" s="81">
        <f>K129/M123*100</f>
        <v>2.6459226332222046</v>
      </c>
      <c r="L130" s="93"/>
    </row>
    <row r="131" spans="1:12" s="94" customFormat="1" ht="12.75">
      <c r="A131" s="88"/>
      <c r="B131" s="95" t="s">
        <v>21</v>
      </c>
      <c r="C131" s="96">
        <v>0</v>
      </c>
      <c r="D131" s="96">
        <v>0</v>
      </c>
      <c r="E131" s="96">
        <v>0</v>
      </c>
      <c r="F131" s="96">
        <v>0</v>
      </c>
      <c r="G131" s="95">
        <v>7</v>
      </c>
      <c r="H131" s="90">
        <v>0</v>
      </c>
      <c r="I131" s="91">
        <v>0</v>
      </c>
      <c r="J131" s="96">
        <v>0</v>
      </c>
      <c r="K131" s="81"/>
      <c r="L131" s="93"/>
    </row>
    <row r="132" spans="1:12" s="94" customFormat="1" ht="25.5">
      <c r="A132" s="88"/>
      <c r="B132" s="128" t="s">
        <v>80</v>
      </c>
      <c r="C132" s="129"/>
      <c r="D132" s="129"/>
      <c r="E132" s="129"/>
      <c r="F132" s="129"/>
      <c r="G132" s="89" t="s">
        <v>17</v>
      </c>
      <c r="H132" s="90"/>
      <c r="I132" s="91"/>
      <c r="J132" s="92"/>
      <c r="K132" s="81"/>
      <c r="L132" s="93"/>
    </row>
    <row r="133" spans="1:12" s="94" customFormat="1" ht="12.75">
      <c r="A133" s="88"/>
      <c r="B133" s="95" t="s">
        <v>83</v>
      </c>
      <c r="C133" s="96">
        <f>C134+C135</f>
        <v>21171</v>
      </c>
      <c r="D133" s="96">
        <f>D134+D135</f>
        <v>0</v>
      </c>
      <c r="E133" s="96">
        <f>E134+E135</f>
        <v>179</v>
      </c>
      <c r="F133" s="96">
        <f>F134+F135</f>
        <v>21350</v>
      </c>
      <c r="G133" s="95">
        <v>52</v>
      </c>
      <c r="H133" s="96">
        <f>H134+H135</f>
        <v>1110200</v>
      </c>
      <c r="I133" s="96">
        <f>I134+I135</f>
        <v>0</v>
      </c>
      <c r="J133" s="96">
        <f>J134+J135</f>
        <v>1110200</v>
      </c>
      <c r="K133" s="82">
        <v>2135</v>
      </c>
      <c r="L133" s="93"/>
    </row>
    <row r="134" spans="1:12" s="94" customFormat="1" ht="12.75">
      <c r="A134" s="88"/>
      <c r="B134" s="95" t="s">
        <v>22</v>
      </c>
      <c r="C134" s="96">
        <v>21171</v>
      </c>
      <c r="D134" s="96">
        <v>0</v>
      </c>
      <c r="E134" s="96">
        <v>179</v>
      </c>
      <c r="F134" s="96">
        <f>C134+D134+E134</f>
        <v>21350</v>
      </c>
      <c r="G134" s="95">
        <v>52</v>
      </c>
      <c r="H134" s="90">
        <f>J134-I134</f>
        <v>1110200</v>
      </c>
      <c r="I134" s="91">
        <v>0</v>
      </c>
      <c r="J134" s="96">
        <v>1110200</v>
      </c>
      <c r="K134" s="81">
        <f>K133/M123*100</f>
        <v>11.298089643858814</v>
      </c>
      <c r="L134" s="93"/>
    </row>
    <row r="135" spans="1:12" s="94" customFormat="1" ht="12.75">
      <c r="A135" s="88"/>
      <c r="B135" s="95" t="s">
        <v>21</v>
      </c>
      <c r="C135" s="96">
        <v>0</v>
      </c>
      <c r="D135" s="96">
        <v>0</v>
      </c>
      <c r="E135" s="96">
        <v>0</v>
      </c>
      <c r="F135" s="96">
        <v>0</v>
      </c>
      <c r="G135" s="95">
        <v>52</v>
      </c>
      <c r="H135" s="90">
        <v>0</v>
      </c>
      <c r="I135" s="91">
        <v>0</v>
      </c>
      <c r="J135" s="96">
        <v>0</v>
      </c>
      <c r="K135" s="81"/>
      <c r="L135" s="93"/>
    </row>
    <row r="136" spans="1:12" s="94" customFormat="1" ht="72.75" customHeight="1">
      <c r="A136" s="88"/>
      <c r="B136" s="136" t="s">
        <v>81</v>
      </c>
      <c r="C136" s="137"/>
      <c r="D136" s="137"/>
      <c r="E136" s="137"/>
      <c r="F136" s="138"/>
      <c r="G136" s="89" t="s">
        <v>82</v>
      </c>
      <c r="H136" s="90"/>
      <c r="I136" s="91"/>
      <c r="J136" s="92"/>
      <c r="K136" s="81"/>
      <c r="L136" s="93"/>
    </row>
    <row r="137" spans="1:12" s="94" customFormat="1" ht="12.75">
      <c r="A137" s="88"/>
      <c r="B137" s="95" t="s">
        <v>83</v>
      </c>
      <c r="C137" s="96">
        <f>C138+C139</f>
        <v>0</v>
      </c>
      <c r="D137" s="96">
        <f>D138+D139</f>
        <v>0</v>
      </c>
      <c r="E137" s="96">
        <f>E138+E139</f>
        <v>8280.09</v>
      </c>
      <c r="F137" s="96">
        <f>F138+F139</f>
        <v>8280.09</v>
      </c>
      <c r="G137" s="95">
        <v>432</v>
      </c>
      <c r="H137" s="96">
        <f>H138+H139</f>
        <v>3577000</v>
      </c>
      <c r="I137" s="96">
        <f>I138+I139</f>
        <v>0</v>
      </c>
      <c r="J137" s="96">
        <f>J138+J139</f>
        <v>3577000</v>
      </c>
      <c r="K137" s="82">
        <v>3007</v>
      </c>
      <c r="L137" s="93"/>
    </row>
    <row r="138" spans="1:12" s="94" customFormat="1" ht="12.75">
      <c r="A138" s="88"/>
      <c r="B138" s="95" t="s">
        <v>22</v>
      </c>
      <c r="C138" s="96">
        <v>0</v>
      </c>
      <c r="D138" s="96">
        <v>0</v>
      </c>
      <c r="E138" s="96">
        <v>8280.09</v>
      </c>
      <c r="F138" s="96">
        <f>C138+D138+E138</f>
        <v>8280.09</v>
      </c>
      <c r="G138" s="95">
        <v>432</v>
      </c>
      <c r="H138" s="90">
        <f>J138-I138</f>
        <v>3577000</v>
      </c>
      <c r="I138" s="91">
        <v>0</v>
      </c>
      <c r="J138" s="96">
        <v>3577000</v>
      </c>
      <c r="K138" s="81">
        <f>K137/M123*100</f>
        <v>15.91257871619834</v>
      </c>
      <c r="L138" s="93"/>
    </row>
    <row r="139" spans="1:12" s="94" customFormat="1" ht="12.75">
      <c r="A139" s="88"/>
      <c r="B139" s="95" t="s">
        <v>21</v>
      </c>
      <c r="C139" s="96">
        <v>0</v>
      </c>
      <c r="D139" s="96">
        <v>0</v>
      </c>
      <c r="E139" s="96">
        <v>0</v>
      </c>
      <c r="F139" s="96">
        <v>0</v>
      </c>
      <c r="G139" s="95">
        <v>432</v>
      </c>
      <c r="H139" s="90">
        <v>0</v>
      </c>
      <c r="I139" s="91">
        <v>0</v>
      </c>
      <c r="J139" s="96">
        <v>0</v>
      </c>
      <c r="K139" s="81"/>
      <c r="L139" s="93"/>
    </row>
    <row r="140" spans="1:11" s="94" customFormat="1" ht="52.5" customHeight="1">
      <c r="A140" s="97"/>
      <c r="B140" s="128" t="s">
        <v>101</v>
      </c>
      <c r="C140" s="129"/>
      <c r="D140" s="129"/>
      <c r="E140" s="129"/>
      <c r="F140" s="129"/>
      <c r="G140" s="89" t="s">
        <v>89</v>
      </c>
      <c r="H140" s="95"/>
      <c r="I140" s="95"/>
      <c r="J140" s="95"/>
      <c r="K140" s="83"/>
    </row>
    <row r="141" spans="1:11" s="94" customFormat="1" ht="12.75">
      <c r="A141" s="89">
        <v>15</v>
      </c>
      <c r="B141" s="95" t="s">
        <v>85</v>
      </c>
      <c r="C141" s="96">
        <f>C142+C143</f>
        <v>35401.63</v>
      </c>
      <c r="D141" s="96">
        <f>D142+D143</f>
        <v>6590</v>
      </c>
      <c r="E141" s="96">
        <f>E142+E143</f>
        <v>3350</v>
      </c>
      <c r="F141" s="96">
        <f>F142+F143</f>
        <v>45341.63</v>
      </c>
      <c r="G141" s="95">
        <v>749</v>
      </c>
      <c r="H141" s="96">
        <f>H142+H143</f>
        <v>33960879.93</v>
      </c>
      <c r="I141" s="96">
        <f>I142+I143</f>
        <v>2638300.07</v>
      </c>
      <c r="J141" s="98">
        <f>J142+J143</f>
        <v>36599180</v>
      </c>
      <c r="K141" s="84"/>
    </row>
    <row r="142" spans="1:12" s="94" customFormat="1" ht="12.75">
      <c r="A142" s="89"/>
      <c r="B142" s="95" t="s">
        <v>22</v>
      </c>
      <c r="C142" s="96">
        <v>35401.63</v>
      </c>
      <c r="D142" s="96">
        <v>6590</v>
      </c>
      <c r="E142" s="96">
        <v>3350</v>
      </c>
      <c r="F142" s="96">
        <f>C142+D142+E142</f>
        <v>45341.63</v>
      </c>
      <c r="G142" s="95">
        <v>749</v>
      </c>
      <c r="H142" s="90">
        <f>J142-I142</f>
        <v>33960879.93</v>
      </c>
      <c r="I142" s="91">
        <v>2638300.07</v>
      </c>
      <c r="J142" s="98">
        <v>36599180</v>
      </c>
      <c r="K142" s="84"/>
      <c r="L142" s="99">
        <v>0.37</v>
      </c>
    </row>
    <row r="143" spans="1:14" s="94" customFormat="1" ht="12.75">
      <c r="A143" s="89"/>
      <c r="B143" s="95" t="s">
        <v>21</v>
      </c>
      <c r="C143" s="96">
        <v>0</v>
      </c>
      <c r="D143" s="96">
        <v>0</v>
      </c>
      <c r="E143" s="96">
        <v>0</v>
      </c>
      <c r="F143" s="96">
        <f>C143+D143+E143</f>
        <v>0</v>
      </c>
      <c r="G143" s="95">
        <v>749</v>
      </c>
      <c r="H143" s="90">
        <v>0</v>
      </c>
      <c r="I143" s="91">
        <v>0</v>
      </c>
      <c r="J143" s="98">
        <v>0</v>
      </c>
      <c r="K143" s="84"/>
      <c r="M143" s="100">
        <f>J142+J146</f>
        <v>64402840</v>
      </c>
      <c r="N143" s="101"/>
    </row>
    <row r="144" spans="1:11" s="94" customFormat="1" ht="59.25" customHeight="1">
      <c r="A144" s="97"/>
      <c r="B144" s="128" t="s">
        <v>102</v>
      </c>
      <c r="C144" s="129"/>
      <c r="D144" s="129"/>
      <c r="E144" s="129"/>
      <c r="F144" s="129"/>
      <c r="G144" s="89" t="s">
        <v>89</v>
      </c>
      <c r="H144" s="95"/>
      <c r="I144" s="95"/>
      <c r="J144" s="95"/>
      <c r="K144" s="83"/>
    </row>
    <row r="145" spans="1:11" s="94" customFormat="1" ht="13.5" customHeight="1">
      <c r="A145" s="89">
        <v>15</v>
      </c>
      <c r="B145" s="95" t="s">
        <v>85</v>
      </c>
      <c r="C145" s="96">
        <f>C146+C147</f>
        <v>37759.35</v>
      </c>
      <c r="D145" s="96">
        <f>D146+D147</f>
        <v>5700</v>
      </c>
      <c r="E145" s="96">
        <f>E146+E147</f>
        <v>1882.3</v>
      </c>
      <c r="F145" s="96">
        <f>F146+F147</f>
        <v>45341.65</v>
      </c>
      <c r="G145" s="95">
        <v>569</v>
      </c>
      <c r="H145" s="96">
        <f>H146+H147</f>
        <v>25799397.33</v>
      </c>
      <c r="I145" s="96">
        <f>I146+I147</f>
        <v>2004262.67</v>
      </c>
      <c r="J145" s="98">
        <f>J146+J147</f>
        <v>27803660</v>
      </c>
      <c r="K145" s="84"/>
    </row>
    <row r="146" spans="1:12" s="94" customFormat="1" ht="12.75">
      <c r="A146" s="89"/>
      <c r="B146" s="95" t="s">
        <v>22</v>
      </c>
      <c r="C146" s="96">
        <v>37759.35</v>
      </c>
      <c r="D146" s="96">
        <v>5700</v>
      </c>
      <c r="E146" s="96">
        <v>1882.3</v>
      </c>
      <c r="F146" s="96">
        <f>C146+D146+E146</f>
        <v>45341.65</v>
      </c>
      <c r="G146" s="95">
        <v>569</v>
      </c>
      <c r="H146" s="90">
        <f>J146-I146</f>
        <v>25799397.33</v>
      </c>
      <c r="I146" s="96">
        <v>2004262.67</v>
      </c>
      <c r="J146" s="98">
        <v>27803660</v>
      </c>
      <c r="K146" s="84"/>
      <c r="L146" s="99">
        <v>0.29</v>
      </c>
    </row>
    <row r="147" spans="1:14" s="94" customFormat="1" ht="12.75">
      <c r="A147" s="89"/>
      <c r="B147" s="95" t="s">
        <v>21</v>
      </c>
      <c r="C147" s="96">
        <v>0</v>
      </c>
      <c r="D147" s="96">
        <v>0</v>
      </c>
      <c r="E147" s="96">
        <v>0</v>
      </c>
      <c r="F147" s="96">
        <f>C147+D147+E147</f>
        <v>0</v>
      </c>
      <c r="G147" s="95">
        <v>569</v>
      </c>
      <c r="H147" s="90">
        <f>J147-I147</f>
        <v>0</v>
      </c>
      <c r="I147" s="102">
        <v>0</v>
      </c>
      <c r="J147" s="98">
        <v>0</v>
      </c>
      <c r="K147" s="84"/>
      <c r="N147" s="101"/>
    </row>
    <row r="148" spans="1:11" s="94" customFormat="1" ht="52.5" customHeight="1">
      <c r="A148" s="89"/>
      <c r="B148" s="128" t="s">
        <v>103</v>
      </c>
      <c r="C148" s="129"/>
      <c r="D148" s="129"/>
      <c r="E148" s="129"/>
      <c r="F148" s="129"/>
      <c r="G148" s="89" t="s">
        <v>89</v>
      </c>
      <c r="H148" s="90"/>
      <c r="I148" s="102"/>
      <c r="J148" s="98"/>
      <c r="K148" s="84"/>
    </row>
    <row r="149" spans="1:11" s="94" customFormat="1" ht="13.5" customHeight="1">
      <c r="A149" s="89">
        <v>15</v>
      </c>
      <c r="B149" s="95" t="s">
        <v>85</v>
      </c>
      <c r="C149" s="96">
        <f>C150+C151</f>
        <v>37751.63</v>
      </c>
      <c r="D149" s="96">
        <f>D150+D151</f>
        <v>5840</v>
      </c>
      <c r="E149" s="96">
        <f>E150+E151</f>
        <v>1750</v>
      </c>
      <c r="F149" s="96">
        <f>C149+D149+E149</f>
        <v>45341.63</v>
      </c>
      <c r="G149" s="95">
        <v>165</v>
      </c>
      <c r="H149" s="98">
        <f>H150+H151</f>
        <v>7481369.05</v>
      </c>
      <c r="I149" s="98">
        <f>I150+I151</f>
        <v>581200.95</v>
      </c>
      <c r="J149" s="98">
        <f>J150+J151</f>
        <v>8062570</v>
      </c>
      <c r="K149" s="84"/>
    </row>
    <row r="150" spans="1:11" s="94" customFormat="1" ht="12.75">
      <c r="A150" s="89"/>
      <c r="B150" s="95" t="s">
        <v>22</v>
      </c>
      <c r="C150" s="96">
        <v>37751.63</v>
      </c>
      <c r="D150" s="96">
        <v>5840</v>
      </c>
      <c r="E150" s="96">
        <v>1750</v>
      </c>
      <c r="F150" s="96">
        <f>C150+D150+E150</f>
        <v>45341.63</v>
      </c>
      <c r="G150" s="95">
        <v>165</v>
      </c>
      <c r="H150" s="90">
        <f>J150-I150</f>
        <v>7481369.05</v>
      </c>
      <c r="I150" s="98">
        <v>581200.95</v>
      </c>
      <c r="J150" s="98">
        <v>8062570</v>
      </c>
      <c r="K150" s="84"/>
    </row>
    <row r="151" spans="1:14" s="94" customFormat="1" ht="12.75">
      <c r="A151" s="89"/>
      <c r="B151" s="95" t="s">
        <v>21</v>
      </c>
      <c r="C151" s="96">
        <v>0</v>
      </c>
      <c r="D151" s="96">
        <v>0</v>
      </c>
      <c r="E151" s="96">
        <v>0</v>
      </c>
      <c r="F151" s="96">
        <f>C151+D151+E151</f>
        <v>0</v>
      </c>
      <c r="G151" s="95">
        <v>165</v>
      </c>
      <c r="H151" s="90">
        <f>J151-I151</f>
        <v>0</v>
      </c>
      <c r="I151" s="102">
        <v>0</v>
      </c>
      <c r="J151" s="98">
        <v>0</v>
      </c>
      <c r="K151" s="84"/>
      <c r="N151" s="101"/>
    </row>
    <row r="152" spans="1:11" s="94" customFormat="1" ht="51">
      <c r="A152" s="89"/>
      <c r="B152" s="128" t="s">
        <v>90</v>
      </c>
      <c r="C152" s="129"/>
      <c r="D152" s="129"/>
      <c r="E152" s="129"/>
      <c r="F152" s="129"/>
      <c r="G152" s="89" t="s">
        <v>89</v>
      </c>
      <c r="H152" s="90"/>
      <c r="I152" s="102"/>
      <c r="J152" s="98"/>
      <c r="K152" s="84"/>
    </row>
    <row r="153" spans="1:11" s="94" customFormat="1" ht="12.75">
      <c r="A153" s="89">
        <v>15</v>
      </c>
      <c r="B153" s="95" t="s">
        <v>85</v>
      </c>
      <c r="C153" s="96">
        <f>C154+C155</f>
        <v>37511.89</v>
      </c>
      <c r="D153" s="96">
        <f>D154+D155</f>
        <v>3860</v>
      </c>
      <c r="E153" s="96">
        <f>E154+E155</f>
        <v>3970</v>
      </c>
      <c r="F153" s="96">
        <f>C153+D153+E153</f>
        <v>45341.89</v>
      </c>
      <c r="G153" s="95">
        <v>74</v>
      </c>
      <c r="H153" s="98">
        <f>H154+H155</f>
        <v>3355300.18</v>
      </c>
      <c r="I153" s="98">
        <f>I154+I155</f>
        <v>260659.82</v>
      </c>
      <c r="J153" s="98">
        <f>J154+J155</f>
        <v>3615960</v>
      </c>
      <c r="K153" s="84"/>
    </row>
    <row r="154" spans="1:14" s="94" customFormat="1" ht="12.75">
      <c r="A154" s="89"/>
      <c r="B154" s="95" t="s">
        <v>22</v>
      </c>
      <c r="C154" s="96">
        <v>37511.89</v>
      </c>
      <c r="D154" s="96">
        <v>3860</v>
      </c>
      <c r="E154" s="96">
        <v>3970</v>
      </c>
      <c r="F154" s="96">
        <f>C154+D154+E154</f>
        <v>45341.89</v>
      </c>
      <c r="G154" s="95">
        <v>74</v>
      </c>
      <c r="H154" s="90">
        <f>J154-I154</f>
        <v>3355300.18</v>
      </c>
      <c r="I154" s="98">
        <v>260659.82</v>
      </c>
      <c r="J154" s="98">
        <v>3615960</v>
      </c>
      <c r="K154" s="84"/>
      <c r="N154" s="101"/>
    </row>
    <row r="155" spans="1:11" s="94" customFormat="1" ht="12.75">
      <c r="A155" s="89"/>
      <c r="B155" s="95" t="s">
        <v>21</v>
      </c>
      <c r="C155" s="96">
        <v>0</v>
      </c>
      <c r="D155" s="96">
        <v>0</v>
      </c>
      <c r="E155" s="96">
        <v>0</v>
      </c>
      <c r="F155" s="96">
        <f>C155+D155+E155</f>
        <v>0</v>
      </c>
      <c r="G155" s="95">
        <v>74</v>
      </c>
      <c r="H155" s="90">
        <f>J155-I155</f>
        <v>0</v>
      </c>
      <c r="I155" s="102">
        <v>0</v>
      </c>
      <c r="J155" s="98">
        <v>0</v>
      </c>
      <c r="K155" s="84"/>
    </row>
    <row r="156" spans="1:16" s="94" customFormat="1" ht="51">
      <c r="A156" s="89"/>
      <c r="B156" s="128" t="s">
        <v>91</v>
      </c>
      <c r="C156" s="129"/>
      <c r="D156" s="129"/>
      <c r="E156" s="129"/>
      <c r="F156" s="129"/>
      <c r="G156" s="89" t="s">
        <v>89</v>
      </c>
      <c r="H156" s="90"/>
      <c r="I156" s="102"/>
      <c r="J156" s="98"/>
      <c r="K156" s="84"/>
      <c r="P156" s="101"/>
    </row>
    <row r="157" spans="1:11" s="94" customFormat="1" ht="12.75">
      <c r="A157" s="89">
        <v>15</v>
      </c>
      <c r="B157" s="95" t="s">
        <v>85</v>
      </c>
      <c r="C157" s="96">
        <f>C158+C159</f>
        <v>36829.72</v>
      </c>
      <c r="D157" s="96">
        <f>D158+D159</f>
        <v>4050</v>
      </c>
      <c r="E157" s="96">
        <f>E158+E159</f>
        <v>4465.35</v>
      </c>
      <c r="F157" s="96">
        <f>C157+D157+E157</f>
        <v>45345.07</v>
      </c>
      <c r="G157" s="95">
        <v>4</v>
      </c>
      <c r="H157" s="96">
        <f>H158+H159</f>
        <v>181380.28</v>
      </c>
      <c r="I157" s="96">
        <f>I158+I159</f>
        <v>14089.72</v>
      </c>
      <c r="J157" s="98">
        <f>J158+J159</f>
        <v>195470</v>
      </c>
      <c r="K157" s="84"/>
    </row>
    <row r="158" spans="1:11" s="94" customFormat="1" ht="12.75">
      <c r="A158" s="89"/>
      <c r="B158" s="95" t="s">
        <v>22</v>
      </c>
      <c r="C158" s="96">
        <v>36829.72</v>
      </c>
      <c r="D158" s="96">
        <v>4050</v>
      </c>
      <c r="E158" s="96">
        <v>4465.35</v>
      </c>
      <c r="F158" s="96">
        <f>C158+D158+E158</f>
        <v>45345.07</v>
      </c>
      <c r="G158" s="95">
        <v>4</v>
      </c>
      <c r="H158" s="90">
        <f>J158-I158</f>
        <v>181380.28</v>
      </c>
      <c r="I158" s="98">
        <v>14089.72</v>
      </c>
      <c r="J158" s="98">
        <v>195470</v>
      </c>
      <c r="K158" s="84"/>
    </row>
    <row r="159" spans="1:14" s="94" customFormat="1" ht="12.75">
      <c r="A159" s="89"/>
      <c r="B159" s="95" t="s">
        <v>21</v>
      </c>
      <c r="C159" s="96">
        <v>0</v>
      </c>
      <c r="D159" s="96">
        <v>0</v>
      </c>
      <c r="E159" s="96">
        <v>0</v>
      </c>
      <c r="F159" s="96">
        <f>C159+D159+E159</f>
        <v>0</v>
      </c>
      <c r="G159" s="95">
        <v>4</v>
      </c>
      <c r="H159" s="90">
        <f>J159-I159</f>
        <v>0</v>
      </c>
      <c r="I159" s="102">
        <v>0</v>
      </c>
      <c r="J159" s="98">
        <v>0</v>
      </c>
      <c r="K159" s="84"/>
      <c r="N159" s="101"/>
    </row>
    <row r="160" spans="1:14" s="94" customFormat="1" ht="23.25" customHeight="1">
      <c r="A160" s="89"/>
      <c r="B160" s="139" t="s">
        <v>72</v>
      </c>
      <c r="C160" s="140"/>
      <c r="D160" s="140"/>
      <c r="E160" s="140"/>
      <c r="F160" s="141"/>
      <c r="G160" s="103" t="s">
        <v>93</v>
      </c>
      <c r="H160" s="90"/>
      <c r="I160" s="102"/>
      <c r="J160" s="98"/>
      <c r="K160" s="84"/>
      <c r="N160" s="101"/>
    </row>
    <row r="161" spans="1:14" s="94" customFormat="1" ht="12.75">
      <c r="A161" s="89"/>
      <c r="B161" s="95" t="s">
        <v>85</v>
      </c>
      <c r="C161" s="96"/>
      <c r="D161" s="90">
        <v>0</v>
      </c>
      <c r="E161" s="96">
        <f>E162+E163</f>
        <v>12095</v>
      </c>
      <c r="F161" s="96">
        <f>F162+F163</f>
        <v>12095</v>
      </c>
      <c r="G161" s="95">
        <v>156</v>
      </c>
      <c r="H161" s="96">
        <f>H162+H163</f>
        <v>1886820</v>
      </c>
      <c r="I161" s="96">
        <f>I162+I163</f>
        <v>0</v>
      </c>
      <c r="J161" s="98">
        <f>J162+J163</f>
        <v>1886820</v>
      </c>
      <c r="K161" s="84"/>
      <c r="N161" s="101"/>
    </row>
    <row r="162" spans="1:14" s="94" customFormat="1" ht="12.75">
      <c r="A162" s="89"/>
      <c r="B162" s="95" t="s">
        <v>22</v>
      </c>
      <c r="C162" s="96"/>
      <c r="D162" s="90">
        <v>0</v>
      </c>
      <c r="E162" s="96">
        <v>12095</v>
      </c>
      <c r="F162" s="96">
        <f>C162+D162+E162</f>
        <v>12095</v>
      </c>
      <c r="G162" s="95">
        <v>156</v>
      </c>
      <c r="H162" s="90">
        <f>J162-I162</f>
        <v>1886820</v>
      </c>
      <c r="I162" s="90">
        <v>0</v>
      </c>
      <c r="J162" s="98">
        <v>1886820</v>
      </c>
      <c r="K162" s="84"/>
      <c r="N162" s="101"/>
    </row>
    <row r="163" spans="1:14" s="94" customFormat="1" ht="12.75">
      <c r="A163" s="89"/>
      <c r="B163" s="95" t="s">
        <v>21</v>
      </c>
      <c r="C163" s="96">
        <v>0</v>
      </c>
      <c r="D163" s="90">
        <v>0</v>
      </c>
      <c r="E163" s="90">
        <v>0</v>
      </c>
      <c r="F163" s="96">
        <v>0</v>
      </c>
      <c r="G163" s="95">
        <v>156</v>
      </c>
      <c r="H163" s="90">
        <v>0</v>
      </c>
      <c r="I163" s="90">
        <v>0</v>
      </c>
      <c r="J163" s="98">
        <v>0</v>
      </c>
      <c r="K163" s="84"/>
      <c r="N163" s="101"/>
    </row>
    <row r="164" spans="1:13" s="94" customFormat="1" ht="25.5">
      <c r="A164" s="97"/>
      <c r="B164" s="128" t="s">
        <v>69</v>
      </c>
      <c r="C164" s="129"/>
      <c r="D164" s="129"/>
      <c r="E164" s="129"/>
      <c r="F164" s="129"/>
      <c r="G164" s="89" t="s">
        <v>18</v>
      </c>
      <c r="H164" s="95"/>
      <c r="I164" s="95"/>
      <c r="J164" s="95"/>
      <c r="K164" s="83"/>
      <c r="M164" s="104">
        <v>62350000</v>
      </c>
    </row>
    <row r="165" spans="1:11" s="94" customFormat="1" ht="12.75">
      <c r="A165" s="89">
        <v>15</v>
      </c>
      <c r="B165" s="95" t="s">
        <v>85</v>
      </c>
      <c r="C165" s="96">
        <f>C166+C167</f>
        <v>0</v>
      </c>
      <c r="D165" s="96">
        <f>D166+D167</f>
        <v>0</v>
      </c>
      <c r="E165" s="96">
        <f>E166+E167</f>
        <v>20000</v>
      </c>
      <c r="F165" s="96">
        <f>F166+F167</f>
        <v>20000</v>
      </c>
      <c r="G165" s="95">
        <v>12</v>
      </c>
      <c r="H165" s="96">
        <f>H166+H167</f>
        <v>240000</v>
      </c>
      <c r="I165" s="96">
        <f>I166+I167</f>
        <v>0</v>
      </c>
      <c r="J165" s="98">
        <f>J166+J167</f>
        <v>240000</v>
      </c>
      <c r="K165" s="84"/>
    </row>
    <row r="166" spans="1:12" s="94" customFormat="1" ht="12.75">
      <c r="A166" s="89"/>
      <c r="B166" s="95" t="s">
        <v>22</v>
      </c>
      <c r="C166" s="96">
        <v>0</v>
      </c>
      <c r="D166" s="96">
        <v>0</v>
      </c>
      <c r="E166" s="96">
        <v>20000</v>
      </c>
      <c r="F166" s="96">
        <f>C166+D166+E166</f>
        <v>20000</v>
      </c>
      <c r="G166" s="95">
        <v>12</v>
      </c>
      <c r="H166" s="90">
        <f>J166-I166</f>
        <v>240000</v>
      </c>
      <c r="I166" s="102">
        <v>0</v>
      </c>
      <c r="J166" s="98">
        <v>240000</v>
      </c>
      <c r="K166" s="84"/>
      <c r="L166" s="99">
        <v>0.01</v>
      </c>
    </row>
    <row r="167" spans="1:11" s="94" customFormat="1" ht="12.75">
      <c r="A167" s="89"/>
      <c r="B167" s="95" t="s">
        <v>21</v>
      </c>
      <c r="C167" s="96">
        <v>0</v>
      </c>
      <c r="D167" s="96">
        <v>0</v>
      </c>
      <c r="E167" s="96">
        <v>0</v>
      </c>
      <c r="F167" s="96">
        <f>C167+D167+E167</f>
        <v>0</v>
      </c>
      <c r="G167" s="95">
        <v>12</v>
      </c>
      <c r="H167" s="90">
        <f>J167-I167</f>
        <v>0</v>
      </c>
      <c r="I167" s="102">
        <v>0</v>
      </c>
      <c r="J167" s="98">
        <v>0</v>
      </c>
      <c r="K167" s="84"/>
    </row>
    <row r="168" spans="1:11" s="94" customFormat="1" ht="25.5" customHeight="1">
      <c r="A168" s="97"/>
      <c r="B168" s="128" t="s">
        <v>50</v>
      </c>
      <c r="C168" s="129"/>
      <c r="D168" s="129"/>
      <c r="E168" s="129"/>
      <c r="F168" s="129"/>
      <c r="G168" s="89" t="s">
        <v>18</v>
      </c>
      <c r="H168" s="95"/>
      <c r="I168" s="95"/>
      <c r="J168" s="95"/>
      <c r="K168" s="83"/>
    </row>
    <row r="169" spans="1:11" s="94" customFormat="1" ht="12.75">
      <c r="A169" s="89">
        <v>15</v>
      </c>
      <c r="B169" s="95" t="s">
        <v>85</v>
      </c>
      <c r="C169" s="96">
        <f>C170+C171</f>
        <v>0</v>
      </c>
      <c r="D169" s="96">
        <f>D170+D171</f>
        <v>0</v>
      </c>
      <c r="E169" s="96">
        <f>E170+E171</f>
        <v>70000</v>
      </c>
      <c r="F169" s="96">
        <f>F170+F171</f>
        <v>70000</v>
      </c>
      <c r="G169" s="95">
        <v>6</v>
      </c>
      <c r="H169" s="96">
        <f>H170+H171</f>
        <v>420000</v>
      </c>
      <c r="I169" s="96">
        <f>I170+I171</f>
        <v>0</v>
      </c>
      <c r="J169" s="98">
        <f>J170+J171</f>
        <v>420000</v>
      </c>
      <c r="K169" s="84"/>
    </row>
    <row r="170" spans="1:12" s="94" customFormat="1" ht="12.75">
      <c r="A170" s="89"/>
      <c r="B170" s="95" t="s">
        <v>22</v>
      </c>
      <c r="C170" s="96">
        <v>0</v>
      </c>
      <c r="D170" s="96">
        <v>0</v>
      </c>
      <c r="E170" s="96">
        <v>70000</v>
      </c>
      <c r="F170" s="96">
        <f>C170+D170+E170</f>
        <v>70000</v>
      </c>
      <c r="G170" s="95">
        <v>6</v>
      </c>
      <c r="H170" s="90">
        <f>J170-I170</f>
        <v>420000</v>
      </c>
      <c r="I170" s="102">
        <v>0</v>
      </c>
      <c r="J170" s="98">
        <v>420000</v>
      </c>
      <c r="K170" s="84"/>
      <c r="L170" s="99">
        <v>0.05</v>
      </c>
    </row>
    <row r="171" spans="1:11" s="94" customFormat="1" ht="12.75">
      <c r="A171" s="89"/>
      <c r="B171" s="95" t="s">
        <v>21</v>
      </c>
      <c r="C171" s="96">
        <v>0</v>
      </c>
      <c r="D171" s="96">
        <v>0</v>
      </c>
      <c r="E171" s="96">
        <v>0</v>
      </c>
      <c r="F171" s="96">
        <f>C171+D171+E171</f>
        <v>0</v>
      </c>
      <c r="G171" s="95">
        <v>6</v>
      </c>
      <c r="H171" s="90">
        <f>J171-I171</f>
        <v>0</v>
      </c>
      <c r="I171" s="102">
        <v>0</v>
      </c>
      <c r="J171" s="98">
        <v>0</v>
      </c>
      <c r="K171" s="84"/>
    </row>
    <row r="172" spans="1:11" s="94" customFormat="1" ht="25.5" customHeight="1">
      <c r="A172" s="97"/>
      <c r="B172" s="128" t="s">
        <v>70</v>
      </c>
      <c r="C172" s="129"/>
      <c r="D172" s="129"/>
      <c r="E172" s="129"/>
      <c r="F172" s="129"/>
      <c r="G172" s="89" t="s">
        <v>18</v>
      </c>
      <c r="H172" s="95"/>
      <c r="I172" s="95"/>
      <c r="J172" s="95"/>
      <c r="K172" s="83"/>
    </row>
    <row r="173" spans="1:11" s="94" customFormat="1" ht="12.75">
      <c r="A173" s="89">
        <v>15</v>
      </c>
      <c r="B173" s="95" t="s">
        <v>85</v>
      </c>
      <c r="C173" s="96">
        <f>C174+C175</f>
        <v>0</v>
      </c>
      <c r="D173" s="96">
        <f>D174+D175</f>
        <v>0</v>
      </c>
      <c r="E173" s="96">
        <f>E174+E175</f>
        <v>28905.18</v>
      </c>
      <c r="F173" s="96">
        <f>F174+F175</f>
        <v>28905.18</v>
      </c>
      <c r="G173" s="95">
        <v>137</v>
      </c>
      <c r="H173" s="96">
        <f>H174+H175</f>
        <v>3960010</v>
      </c>
      <c r="I173" s="96">
        <f>I174+I175</f>
        <v>0</v>
      </c>
      <c r="J173" s="98">
        <f>J174+J175</f>
        <v>3960010</v>
      </c>
      <c r="K173" s="84"/>
    </row>
    <row r="174" spans="1:13" s="94" customFormat="1" ht="12.75">
      <c r="A174" s="89"/>
      <c r="B174" s="95" t="s">
        <v>22</v>
      </c>
      <c r="C174" s="96">
        <v>0</v>
      </c>
      <c r="D174" s="96">
        <v>0</v>
      </c>
      <c r="E174" s="96">
        <v>28905.18</v>
      </c>
      <c r="F174" s="96">
        <f>C174+D174+E174</f>
        <v>28905.18</v>
      </c>
      <c r="G174" s="95">
        <v>137</v>
      </c>
      <c r="H174" s="90">
        <f>J174-I174</f>
        <v>3960010</v>
      </c>
      <c r="I174" s="102">
        <v>0</v>
      </c>
      <c r="J174" s="98">
        <v>3960010</v>
      </c>
      <c r="K174" s="84"/>
      <c r="L174" s="99"/>
      <c r="M174" s="100" t="e">
        <f>J174+J178+#REF!</f>
        <v>#REF!</v>
      </c>
    </row>
    <row r="175" spans="1:11" s="94" customFormat="1" ht="12.75">
      <c r="A175" s="89"/>
      <c r="B175" s="95" t="s">
        <v>21</v>
      </c>
      <c r="C175" s="96">
        <v>0</v>
      </c>
      <c r="D175" s="96">
        <v>0</v>
      </c>
      <c r="E175" s="96">
        <v>0</v>
      </c>
      <c r="F175" s="96">
        <f>C175+D175+E175</f>
        <v>0</v>
      </c>
      <c r="G175" s="95">
        <v>137</v>
      </c>
      <c r="H175" s="90">
        <f>J175-I175</f>
        <v>0</v>
      </c>
      <c r="I175" s="102">
        <v>0</v>
      </c>
      <c r="J175" s="98">
        <v>0</v>
      </c>
      <c r="K175" s="84"/>
    </row>
    <row r="176" spans="1:11" s="94" customFormat="1" ht="25.5" customHeight="1">
      <c r="A176" s="97"/>
      <c r="B176" s="128" t="s">
        <v>80</v>
      </c>
      <c r="C176" s="129"/>
      <c r="D176" s="129"/>
      <c r="E176" s="129"/>
      <c r="F176" s="129"/>
      <c r="G176" s="89" t="s">
        <v>17</v>
      </c>
      <c r="H176" s="95"/>
      <c r="I176" s="95"/>
      <c r="J176" s="95"/>
      <c r="K176" s="83"/>
    </row>
    <row r="177" spans="1:11" s="94" customFormat="1" ht="12.75">
      <c r="A177" s="89">
        <v>15</v>
      </c>
      <c r="B177" s="95" t="s">
        <v>85</v>
      </c>
      <c r="C177" s="96">
        <f>C178+C179</f>
        <v>24608.62</v>
      </c>
      <c r="D177" s="96">
        <f>D178+D179</f>
        <v>2830</v>
      </c>
      <c r="E177" s="96">
        <f>E178+E179</f>
        <v>421</v>
      </c>
      <c r="F177" s="96">
        <f>F178+F179</f>
        <v>27859.62</v>
      </c>
      <c r="G177" s="95">
        <v>532</v>
      </c>
      <c r="H177" s="96">
        <f>H178+H179</f>
        <v>14821321.84</v>
      </c>
      <c r="I177" s="96">
        <f>I178+I179</f>
        <v>1567208.16</v>
      </c>
      <c r="J177" s="98">
        <f>J178+J179</f>
        <v>16388530</v>
      </c>
      <c r="K177" s="84"/>
    </row>
    <row r="178" spans="1:12" s="94" customFormat="1" ht="12.75">
      <c r="A178" s="89"/>
      <c r="B178" s="95" t="s">
        <v>22</v>
      </c>
      <c r="C178" s="96">
        <v>24608.62</v>
      </c>
      <c r="D178" s="96">
        <v>2830</v>
      </c>
      <c r="E178" s="96">
        <v>421</v>
      </c>
      <c r="F178" s="96">
        <f>C178+D178+E178</f>
        <v>27859.62</v>
      </c>
      <c r="G178" s="95">
        <v>532</v>
      </c>
      <c r="H178" s="90">
        <f>J178-I178</f>
        <v>14821321.84</v>
      </c>
      <c r="I178" s="96">
        <v>1567208.16</v>
      </c>
      <c r="J178" s="98">
        <v>16388530</v>
      </c>
      <c r="K178" s="84"/>
      <c r="L178" s="99"/>
    </row>
    <row r="179" spans="1:11" s="94" customFormat="1" ht="12.75">
      <c r="A179" s="89"/>
      <c r="B179" s="95" t="s">
        <v>21</v>
      </c>
      <c r="C179" s="96">
        <v>0</v>
      </c>
      <c r="D179" s="96">
        <v>0</v>
      </c>
      <c r="E179" s="96">
        <v>0</v>
      </c>
      <c r="F179" s="96">
        <f>C179+D179+E179</f>
        <v>0</v>
      </c>
      <c r="G179" s="95">
        <v>532</v>
      </c>
      <c r="H179" s="90">
        <f>J179-I179</f>
        <v>0</v>
      </c>
      <c r="I179" s="102">
        <v>0</v>
      </c>
      <c r="J179" s="98">
        <v>0</v>
      </c>
      <c r="K179" s="84"/>
    </row>
    <row r="180" spans="1:11" s="94" customFormat="1" ht="27" customHeight="1">
      <c r="A180" s="105"/>
      <c r="B180" s="133" t="s">
        <v>92</v>
      </c>
      <c r="C180" s="134"/>
      <c r="D180" s="134"/>
      <c r="E180" s="134"/>
      <c r="F180" s="135"/>
      <c r="G180" s="89" t="s">
        <v>18</v>
      </c>
      <c r="H180" s="90"/>
      <c r="I180" s="102"/>
      <c r="J180" s="98"/>
      <c r="K180" s="84"/>
    </row>
    <row r="181" spans="1:11" s="94" customFormat="1" ht="12.75">
      <c r="A181" s="89"/>
      <c r="B181" s="95" t="s">
        <v>85</v>
      </c>
      <c r="C181" s="96">
        <v>0</v>
      </c>
      <c r="D181" s="96">
        <v>0</v>
      </c>
      <c r="E181" s="96">
        <v>10000</v>
      </c>
      <c r="F181" s="96">
        <v>10000</v>
      </c>
      <c r="G181" s="95">
        <v>52</v>
      </c>
      <c r="H181" s="96">
        <v>520000</v>
      </c>
      <c r="I181" s="96">
        <v>0</v>
      </c>
      <c r="J181" s="98">
        <f>J182+J183</f>
        <v>520000</v>
      </c>
      <c r="K181" s="84"/>
    </row>
    <row r="182" spans="1:11" s="94" customFormat="1" ht="12.75">
      <c r="A182" s="89"/>
      <c r="B182" s="95" t="s">
        <v>22</v>
      </c>
      <c r="C182" s="96">
        <v>0</v>
      </c>
      <c r="D182" s="96">
        <v>0</v>
      </c>
      <c r="E182" s="96">
        <v>10000</v>
      </c>
      <c r="F182" s="96">
        <v>10000</v>
      </c>
      <c r="G182" s="95">
        <v>52</v>
      </c>
      <c r="H182" s="90">
        <v>520000</v>
      </c>
      <c r="I182" s="102">
        <v>0</v>
      </c>
      <c r="J182" s="98">
        <v>520000</v>
      </c>
      <c r="K182" s="84"/>
    </row>
    <row r="183" spans="1:11" s="94" customFormat="1" ht="12.75">
      <c r="A183" s="89"/>
      <c r="B183" s="95" t="s">
        <v>21</v>
      </c>
      <c r="C183" s="96">
        <v>0</v>
      </c>
      <c r="D183" s="96">
        <v>0</v>
      </c>
      <c r="E183" s="96">
        <v>0</v>
      </c>
      <c r="F183" s="96">
        <v>0</v>
      </c>
      <c r="G183" s="95">
        <v>52</v>
      </c>
      <c r="H183" s="90">
        <v>0</v>
      </c>
      <c r="I183" s="102">
        <v>0</v>
      </c>
      <c r="J183" s="98">
        <v>0</v>
      </c>
      <c r="K183" s="84"/>
    </row>
    <row r="184" spans="1:11" s="94" customFormat="1" ht="68.25" customHeight="1">
      <c r="A184" s="89"/>
      <c r="B184" s="136" t="s">
        <v>81</v>
      </c>
      <c r="C184" s="137"/>
      <c r="D184" s="137"/>
      <c r="E184" s="137"/>
      <c r="F184" s="138"/>
      <c r="G184" s="89" t="s">
        <v>82</v>
      </c>
      <c r="H184" s="90"/>
      <c r="I184" s="102"/>
      <c r="J184" s="98"/>
      <c r="K184" s="84"/>
    </row>
    <row r="185" spans="1:11" s="94" customFormat="1" ht="12.75">
      <c r="A185" s="89"/>
      <c r="B185" s="95" t="s">
        <v>85</v>
      </c>
      <c r="C185" s="96">
        <v>0</v>
      </c>
      <c r="D185" s="96">
        <v>0</v>
      </c>
      <c r="E185" s="96">
        <v>4189.62</v>
      </c>
      <c r="F185" s="96">
        <v>4189.62</v>
      </c>
      <c r="G185" s="95">
        <v>1561</v>
      </c>
      <c r="H185" s="90">
        <v>6540000</v>
      </c>
      <c r="I185" s="96">
        <v>0</v>
      </c>
      <c r="J185" s="98">
        <f>J186+J187</f>
        <v>6540000</v>
      </c>
      <c r="K185" s="84"/>
    </row>
    <row r="186" spans="1:11" s="94" customFormat="1" ht="12.75">
      <c r="A186" s="89"/>
      <c r="B186" s="95" t="s">
        <v>22</v>
      </c>
      <c r="C186" s="96">
        <v>0</v>
      </c>
      <c r="D186" s="96">
        <v>0</v>
      </c>
      <c r="E186" s="96">
        <v>4189.62</v>
      </c>
      <c r="F186" s="96">
        <v>4189.62</v>
      </c>
      <c r="G186" s="95">
        <v>1561</v>
      </c>
      <c r="H186" s="90">
        <v>6540000</v>
      </c>
      <c r="I186" s="102">
        <v>0</v>
      </c>
      <c r="J186" s="98">
        <v>6540000</v>
      </c>
      <c r="K186" s="84"/>
    </row>
    <row r="187" spans="1:11" s="94" customFormat="1" ht="12.75">
      <c r="A187" s="89"/>
      <c r="B187" s="95" t="s">
        <v>21</v>
      </c>
      <c r="C187" s="96">
        <v>0</v>
      </c>
      <c r="D187" s="96">
        <v>0</v>
      </c>
      <c r="E187" s="96"/>
      <c r="F187" s="96"/>
      <c r="G187" s="95">
        <v>1561</v>
      </c>
      <c r="H187" s="90">
        <v>0</v>
      </c>
      <c r="I187" s="102">
        <v>0</v>
      </c>
      <c r="J187" s="98">
        <v>0</v>
      </c>
      <c r="K187" s="84"/>
    </row>
    <row r="188" spans="1:12" s="94" customFormat="1" ht="13.5" customHeight="1">
      <c r="A188" s="130" t="s">
        <v>84</v>
      </c>
      <c r="B188" s="131"/>
      <c r="C188" s="131"/>
      <c r="D188" s="132"/>
      <c r="E188" s="96"/>
      <c r="F188" s="96"/>
      <c r="G188" s="95"/>
      <c r="H188" s="90"/>
      <c r="I188" s="102"/>
      <c r="J188" s="98"/>
      <c r="K188" s="84"/>
      <c r="L188" s="99"/>
    </row>
    <row r="189" spans="1:12" s="94" customFormat="1" ht="12.75">
      <c r="A189" s="89"/>
      <c r="B189" s="106" t="s">
        <v>22</v>
      </c>
      <c r="C189" s="107"/>
      <c r="D189" s="107"/>
      <c r="E189" s="96"/>
      <c r="F189" s="96"/>
      <c r="G189" s="95"/>
      <c r="H189" s="90"/>
      <c r="I189" s="102"/>
      <c r="J189" s="108">
        <f>J118+J122+J126+J130+J134+J138+J142+J146+J150+J154+J158+J162+J166+J170+J174+J178+J182+J186</f>
        <v>124349700</v>
      </c>
      <c r="K189" s="85"/>
      <c r="L189" s="99"/>
    </row>
    <row r="190" spans="1:11" s="94" customFormat="1" ht="12.75">
      <c r="A190" s="97"/>
      <c r="B190" s="128" t="s">
        <v>52</v>
      </c>
      <c r="C190" s="129"/>
      <c r="D190" s="129"/>
      <c r="E190" s="129"/>
      <c r="F190" s="129"/>
      <c r="G190" s="89" t="s">
        <v>76</v>
      </c>
      <c r="H190" s="95"/>
      <c r="I190" s="95"/>
      <c r="J190" s="95"/>
      <c r="K190" s="83"/>
    </row>
    <row r="191" spans="1:11" s="94" customFormat="1" ht="12.75">
      <c r="A191" s="89">
        <v>16</v>
      </c>
      <c r="B191" s="95" t="s">
        <v>51</v>
      </c>
      <c r="C191" s="96">
        <f>C192+C193</f>
        <v>5069.71</v>
      </c>
      <c r="D191" s="96">
        <f>D192+D193</f>
        <v>0</v>
      </c>
      <c r="E191" s="96">
        <f>E192+E193</f>
        <v>809.93</v>
      </c>
      <c r="F191" s="96">
        <f>F192+F193</f>
        <v>5879.64</v>
      </c>
      <c r="G191" s="95">
        <v>624</v>
      </c>
      <c r="H191" s="96">
        <f>H192+H193</f>
        <v>3668900</v>
      </c>
      <c r="I191" s="96">
        <f>I192+I193</f>
        <v>2000</v>
      </c>
      <c r="J191" s="98">
        <f>J192+J193</f>
        <v>3670900</v>
      </c>
      <c r="K191" s="84">
        <v>4778</v>
      </c>
    </row>
    <row r="192" spans="1:11" s="94" customFormat="1" ht="12.75">
      <c r="A192" s="89"/>
      <c r="B192" s="95" t="s">
        <v>22</v>
      </c>
      <c r="C192" s="96">
        <v>5069.71</v>
      </c>
      <c r="D192" s="96">
        <v>0</v>
      </c>
      <c r="E192" s="96">
        <v>809.93</v>
      </c>
      <c r="F192" s="96">
        <f>C192+D192+E192</f>
        <v>5879.64</v>
      </c>
      <c r="G192" s="95">
        <v>624</v>
      </c>
      <c r="H192" s="90">
        <f>J192-I192</f>
        <v>3668900</v>
      </c>
      <c r="I192" s="102">
        <f>'Норм. з-ты на содерж имущ '!E80</f>
        <v>2000</v>
      </c>
      <c r="J192" s="98">
        <v>3670900</v>
      </c>
      <c r="K192" s="84"/>
    </row>
    <row r="193" spans="1:13" s="94" customFormat="1" ht="12.75">
      <c r="A193" s="89"/>
      <c r="B193" s="95" t="s">
        <v>21</v>
      </c>
      <c r="C193" s="96">
        <v>0</v>
      </c>
      <c r="D193" s="96">
        <v>0</v>
      </c>
      <c r="E193" s="96">
        <v>0</v>
      </c>
      <c r="F193" s="96">
        <f>C193+D193+E193</f>
        <v>0</v>
      </c>
      <c r="G193" s="95">
        <v>624</v>
      </c>
      <c r="H193" s="90">
        <f>J193-I193</f>
        <v>0</v>
      </c>
      <c r="I193" s="102">
        <v>0</v>
      </c>
      <c r="J193" s="98">
        <v>0</v>
      </c>
      <c r="K193" s="84"/>
      <c r="M193" s="100">
        <f>K191+K195</f>
        <v>5588</v>
      </c>
    </row>
    <row r="194" spans="1:11" s="94" customFormat="1" ht="25.5">
      <c r="A194" s="97"/>
      <c r="B194" s="128" t="s">
        <v>53</v>
      </c>
      <c r="C194" s="129"/>
      <c r="D194" s="129"/>
      <c r="E194" s="129"/>
      <c r="F194" s="129"/>
      <c r="G194" s="89" t="s">
        <v>18</v>
      </c>
      <c r="H194" s="95"/>
      <c r="I194" s="95"/>
      <c r="J194" s="95"/>
      <c r="K194" s="83"/>
    </row>
    <row r="195" spans="1:13" s="94" customFormat="1" ht="12.75">
      <c r="A195" s="89">
        <v>16</v>
      </c>
      <c r="B195" s="95" t="s">
        <v>51</v>
      </c>
      <c r="C195" s="96">
        <f>C196+C197</f>
        <v>0</v>
      </c>
      <c r="D195" s="96">
        <f>D196+D197</f>
        <v>0</v>
      </c>
      <c r="E195" s="96">
        <f>E196+E197</f>
        <v>36153.84</v>
      </c>
      <c r="F195" s="96">
        <f>F196+F197</f>
        <v>36153.84</v>
      </c>
      <c r="G195" s="95">
        <v>26</v>
      </c>
      <c r="H195" s="96">
        <f>H196+H197</f>
        <v>940000</v>
      </c>
      <c r="I195" s="96">
        <f>I196+I197</f>
        <v>0</v>
      </c>
      <c r="J195" s="98">
        <f>J196+J197</f>
        <v>940000</v>
      </c>
      <c r="K195" s="84">
        <v>810</v>
      </c>
      <c r="L195" s="86">
        <f>J192+J196</f>
        <v>4610900</v>
      </c>
      <c r="M195" s="87" t="s">
        <v>61</v>
      </c>
    </row>
    <row r="196" spans="1:11" s="94" customFormat="1" ht="12.75">
      <c r="A196" s="89"/>
      <c r="B196" s="95" t="s">
        <v>22</v>
      </c>
      <c r="C196" s="96">
        <v>0</v>
      </c>
      <c r="D196" s="96">
        <v>0</v>
      </c>
      <c r="E196" s="96">
        <v>36153.84</v>
      </c>
      <c r="F196" s="96">
        <f>C196+D196+E196</f>
        <v>36153.84</v>
      </c>
      <c r="G196" s="95">
        <v>26</v>
      </c>
      <c r="H196" s="90">
        <f>J196-I196</f>
        <v>940000</v>
      </c>
      <c r="I196" s="102">
        <v>0</v>
      </c>
      <c r="J196" s="98">
        <v>940000</v>
      </c>
      <c r="K196" s="84"/>
    </row>
    <row r="197" spans="1:15" s="94" customFormat="1" ht="12.75">
      <c r="A197" s="89"/>
      <c r="B197" s="95" t="s">
        <v>21</v>
      </c>
      <c r="C197" s="96">
        <v>0</v>
      </c>
      <c r="D197" s="96">
        <v>0</v>
      </c>
      <c r="E197" s="96">
        <v>0</v>
      </c>
      <c r="F197" s="96">
        <f>C197+D197+E197</f>
        <v>0</v>
      </c>
      <c r="G197" s="95">
        <v>26</v>
      </c>
      <c r="H197" s="90">
        <f>J197-I197</f>
        <v>0</v>
      </c>
      <c r="I197" s="102">
        <v>0</v>
      </c>
      <c r="J197" s="98">
        <v>0</v>
      </c>
      <c r="K197" s="84"/>
      <c r="O197" s="93"/>
    </row>
    <row r="198" spans="1:11" s="94" customFormat="1" ht="25.5">
      <c r="A198" s="97"/>
      <c r="B198" s="128" t="s">
        <v>55</v>
      </c>
      <c r="C198" s="129"/>
      <c r="D198" s="129"/>
      <c r="E198" s="129"/>
      <c r="F198" s="129"/>
      <c r="G198" s="89" t="s">
        <v>18</v>
      </c>
      <c r="H198" s="95"/>
      <c r="I198" s="95"/>
      <c r="J198" s="95"/>
      <c r="K198" s="83"/>
    </row>
    <row r="199" spans="1:13" s="94" customFormat="1" ht="25.5">
      <c r="A199" s="89">
        <v>17</v>
      </c>
      <c r="B199" s="103" t="s">
        <v>54</v>
      </c>
      <c r="C199" s="96">
        <f>C200+C201</f>
        <v>49667.33</v>
      </c>
      <c r="D199" s="96">
        <f>D200+D201</f>
        <v>1606.67</v>
      </c>
      <c r="E199" s="96">
        <f>E200+E201</f>
        <v>19584.33</v>
      </c>
      <c r="F199" s="96">
        <f>F200+F201</f>
        <v>70858.33</v>
      </c>
      <c r="G199" s="95">
        <v>30</v>
      </c>
      <c r="H199" s="96">
        <f>H200+H201</f>
        <v>2125750</v>
      </c>
      <c r="I199" s="96">
        <f>I200+I201</f>
        <v>20450</v>
      </c>
      <c r="J199" s="98">
        <f>J200+J201</f>
        <v>2146200</v>
      </c>
      <c r="K199" s="84">
        <v>2946.2</v>
      </c>
      <c r="M199" s="94">
        <v>17</v>
      </c>
    </row>
    <row r="200" spans="1:11" s="94" customFormat="1" ht="12.75">
      <c r="A200" s="89"/>
      <c r="B200" s="95" t="s">
        <v>22</v>
      </c>
      <c r="C200" s="96">
        <v>49667.33</v>
      </c>
      <c r="D200" s="96">
        <v>1606.67</v>
      </c>
      <c r="E200" s="96">
        <v>19584.33</v>
      </c>
      <c r="F200" s="96">
        <f>C200+D200+E200</f>
        <v>70858.33</v>
      </c>
      <c r="G200" s="95">
        <v>30</v>
      </c>
      <c r="H200" s="90">
        <f>J200-I200</f>
        <v>2125750</v>
      </c>
      <c r="I200" s="102">
        <f>'Норм. з-ты на содерж имущ '!E84</f>
        <v>20450</v>
      </c>
      <c r="J200" s="98">
        <v>2146200</v>
      </c>
      <c r="K200" s="84"/>
    </row>
    <row r="201" spans="1:11" s="94" customFormat="1" ht="12.75">
      <c r="A201" s="89"/>
      <c r="B201" s="95" t="s">
        <v>21</v>
      </c>
      <c r="C201" s="96">
        <v>0</v>
      </c>
      <c r="D201" s="96">
        <v>0</v>
      </c>
      <c r="E201" s="96">
        <v>0</v>
      </c>
      <c r="F201" s="96">
        <f>C201+D201+E201</f>
        <v>0</v>
      </c>
      <c r="G201" s="95">
        <v>30</v>
      </c>
      <c r="H201" s="90">
        <f>J201-I201</f>
        <v>0</v>
      </c>
      <c r="I201" s="102">
        <v>0</v>
      </c>
      <c r="J201" s="98">
        <v>0</v>
      </c>
      <c r="K201" s="84"/>
    </row>
    <row r="202" spans="1:11" s="94" customFormat="1" ht="39" customHeight="1">
      <c r="A202" s="97"/>
      <c r="B202" s="128" t="s">
        <v>56</v>
      </c>
      <c r="C202" s="129"/>
      <c r="D202" s="129"/>
      <c r="E202" s="129"/>
      <c r="F202" s="129"/>
      <c r="G202" s="89" t="s">
        <v>18</v>
      </c>
      <c r="H202" s="95"/>
      <c r="I202" s="95"/>
      <c r="J202" s="95"/>
      <c r="K202" s="83"/>
    </row>
    <row r="203" spans="1:13" s="94" customFormat="1" ht="25.5">
      <c r="A203" s="89">
        <v>17</v>
      </c>
      <c r="B203" s="103" t="s">
        <v>54</v>
      </c>
      <c r="C203" s="96">
        <f>C204+C205</f>
        <v>49667.33</v>
      </c>
      <c r="D203" s="96">
        <f>D204+D205</f>
        <v>1606.67</v>
      </c>
      <c r="E203" s="96">
        <f>E204+E205</f>
        <v>19584.33</v>
      </c>
      <c r="F203" s="96">
        <f>F204+F205</f>
        <v>70858.33</v>
      </c>
      <c r="G203" s="95">
        <v>30</v>
      </c>
      <c r="H203" s="96">
        <f>H204+H205</f>
        <v>2125750</v>
      </c>
      <c r="I203" s="96">
        <f>I204+I205</f>
        <v>20450</v>
      </c>
      <c r="J203" s="98">
        <f>J204+J205</f>
        <v>2146200</v>
      </c>
      <c r="K203" s="84">
        <v>2946.2</v>
      </c>
      <c r="M203" s="94">
        <v>17</v>
      </c>
    </row>
    <row r="204" spans="1:11" s="94" customFormat="1" ht="12.75">
      <c r="A204" s="89"/>
      <c r="B204" s="95" t="s">
        <v>22</v>
      </c>
      <c r="C204" s="96">
        <v>49667.33</v>
      </c>
      <c r="D204" s="96">
        <v>1606.67</v>
      </c>
      <c r="E204" s="96">
        <v>19584.33</v>
      </c>
      <c r="F204" s="96">
        <f>C204+D204+E204</f>
        <v>70858.33</v>
      </c>
      <c r="G204" s="95">
        <v>30</v>
      </c>
      <c r="H204" s="90">
        <f>J204-I204</f>
        <v>2125750</v>
      </c>
      <c r="I204" s="102">
        <f>'Норм. з-ты на содерж имущ '!E86</f>
        <v>20450</v>
      </c>
      <c r="J204" s="98">
        <v>2146200</v>
      </c>
      <c r="K204" s="84"/>
    </row>
    <row r="205" spans="1:11" s="94" customFormat="1" ht="12.75">
      <c r="A205" s="89"/>
      <c r="B205" s="95" t="s">
        <v>21</v>
      </c>
      <c r="C205" s="96">
        <v>0</v>
      </c>
      <c r="D205" s="96">
        <v>0</v>
      </c>
      <c r="E205" s="96">
        <v>0</v>
      </c>
      <c r="F205" s="96">
        <f>C205+D205+E205</f>
        <v>0</v>
      </c>
      <c r="G205" s="95">
        <v>30</v>
      </c>
      <c r="H205" s="90">
        <f>J205-I205</f>
        <v>0</v>
      </c>
      <c r="I205" s="102">
        <v>0</v>
      </c>
      <c r="J205" s="98">
        <v>0</v>
      </c>
      <c r="K205" s="84"/>
    </row>
    <row r="206" spans="1:11" s="94" customFormat="1" ht="51.75" customHeight="1">
      <c r="A206" s="97"/>
      <c r="B206" s="128" t="s">
        <v>57</v>
      </c>
      <c r="C206" s="129"/>
      <c r="D206" s="129"/>
      <c r="E206" s="129"/>
      <c r="F206" s="129"/>
      <c r="G206" s="89" t="s">
        <v>18</v>
      </c>
      <c r="H206" s="95"/>
      <c r="I206" s="95"/>
      <c r="J206" s="95"/>
      <c r="K206" s="83"/>
    </row>
    <row r="207" spans="1:13" s="94" customFormat="1" ht="25.5">
      <c r="A207" s="89">
        <v>17</v>
      </c>
      <c r="B207" s="103" t="s">
        <v>54</v>
      </c>
      <c r="C207" s="96">
        <f>C208+C209</f>
        <v>49667.33</v>
      </c>
      <c r="D207" s="96">
        <f>D208+D209</f>
        <v>1606.67</v>
      </c>
      <c r="E207" s="96">
        <f>E208+E209</f>
        <v>19584.33</v>
      </c>
      <c r="F207" s="96">
        <f>F208+F209</f>
        <v>70858.33</v>
      </c>
      <c r="G207" s="95">
        <v>30</v>
      </c>
      <c r="H207" s="96">
        <f>H208+H209</f>
        <v>2125750</v>
      </c>
      <c r="I207" s="96">
        <f>I208+I209</f>
        <v>20450</v>
      </c>
      <c r="J207" s="98">
        <f>J208+J209</f>
        <v>2146200</v>
      </c>
      <c r="K207" s="84">
        <v>2946.2</v>
      </c>
      <c r="M207" s="94">
        <v>22</v>
      </c>
    </row>
    <row r="208" spans="1:11" s="94" customFormat="1" ht="12.75">
      <c r="A208" s="89"/>
      <c r="B208" s="95" t="s">
        <v>22</v>
      </c>
      <c r="C208" s="96">
        <v>49667.33</v>
      </c>
      <c r="D208" s="96">
        <v>1606.67</v>
      </c>
      <c r="E208" s="96">
        <v>19584.33</v>
      </c>
      <c r="F208" s="96">
        <f>C208+D208+E208</f>
        <v>70858.33</v>
      </c>
      <c r="G208" s="95">
        <v>30</v>
      </c>
      <c r="H208" s="90">
        <f>J208-I208</f>
        <v>2125750</v>
      </c>
      <c r="I208" s="102">
        <f>'Норм. з-ты на содерж имущ '!E88</f>
        <v>20450</v>
      </c>
      <c r="J208" s="98">
        <v>2146200</v>
      </c>
      <c r="K208" s="84"/>
    </row>
    <row r="209" spans="1:11" s="94" customFormat="1" ht="12.75">
      <c r="A209" s="89"/>
      <c r="B209" s="95" t="s">
        <v>21</v>
      </c>
      <c r="C209" s="96">
        <v>0</v>
      </c>
      <c r="D209" s="96">
        <v>0</v>
      </c>
      <c r="E209" s="96">
        <v>0</v>
      </c>
      <c r="F209" s="96">
        <f>C209+D209+E209</f>
        <v>0</v>
      </c>
      <c r="G209" s="95">
        <v>30</v>
      </c>
      <c r="H209" s="90">
        <f>J209-I209</f>
        <v>0</v>
      </c>
      <c r="I209" s="102">
        <v>0</v>
      </c>
      <c r="J209" s="98">
        <v>0</v>
      </c>
      <c r="K209" s="84"/>
    </row>
    <row r="210" spans="1:11" s="94" customFormat="1" ht="44.25" customHeight="1">
      <c r="A210" s="97"/>
      <c r="B210" s="128" t="s">
        <v>58</v>
      </c>
      <c r="C210" s="129"/>
      <c r="D210" s="129"/>
      <c r="E210" s="129"/>
      <c r="F210" s="129"/>
      <c r="G210" s="89" t="s">
        <v>18</v>
      </c>
      <c r="H210" s="95"/>
      <c r="I210" s="95"/>
      <c r="J210" s="95"/>
      <c r="K210" s="83"/>
    </row>
    <row r="211" spans="1:13" s="94" customFormat="1" ht="25.5">
      <c r="A211" s="89">
        <v>17</v>
      </c>
      <c r="B211" s="103" t="s">
        <v>54</v>
      </c>
      <c r="C211" s="96">
        <f>C212+C213</f>
        <v>49667.33</v>
      </c>
      <c r="D211" s="96">
        <f>D212+D213</f>
        <v>1606.67</v>
      </c>
      <c r="E211" s="96">
        <f>E212+E213</f>
        <v>19584.33</v>
      </c>
      <c r="F211" s="96">
        <f>F212+F213</f>
        <v>70858.33</v>
      </c>
      <c r="G211" s="95">
        <v>30</v>
      </c>
      <c r="H211" s="96">
        <f>H212+H213</f>
        <v>2125750</v>
      </c>
      <c r="I211" s="96">
        <f>I212+I213</f>
        <v>20450</v>
      </c>
      <c r="J211" s="98">
        <f>J212+J213</f>
        <v>2146200</v>
      </c>
      <c r="K211" s="84">
        <v>2946.2</v>
      </c>
      <c r="M211" s="94">
        <v>22</v>
      </c>
    </row>
    <row r="212" spans="1:11" s="94" customFormat="1" ht="12.75">
      <c r="A212" s="89"/>
      <c r="B212" s="95" t="s">
        <v>22</v>
      </c>
      <c r="C212" s="96">
        <v>49667.33</v>
      </c>
      <c r="D212" s="96">
        <v>1606.67</v>
      </c>
      <c r="E212" s="96">
        <v>19584.33</v>
      </c>
      <c r="F212" s="96">
        <f>C212+D212+E212</f>
        <v>70858.33</v>
      </c>
      <c r="G212" s="95">
        <v>30</v>
      </c>
      <c r="H212" s="90">
        <f>J212-I212</f>
        <v>2125750</v>
      </c>
      <c r="I212" s="102">
        <f>'Норм. з-ты на содерж имущ '!E90</f>
        <v>20450</v>
      </c>
      <c r="J212" s="98">
        <v>2146200</v>
      </c>
      <c r="K212" s="84"/>
    </row>
    <row r="213" spans="1:11" s="94" customFormat="1" ht="12.75">
      <c r="A213" s="89"/>
      <c r="B213" s="95" t="s">
        <v>21</v>
      </c>
      <c r="C213" s="96">
        <v>0</v>
      </c>
      <c r="D213" s="96">
        <v>0</v>
      </c>
      <c r="E213" s="96">
        <v>0</v>
      </c>
      <c r="F213" s="96">
        <f>C213+D213+E213</f>
        <v>0</v>
      </c>
      <c r="G213" s="95">
        <v>30</v>
      </c>
      <c r="H213" s="90">
        <f>J213-I213</f>
        <v>0</v>
      </c>
      <c r="I213" s="102">
        <v>0</v>
      </c>
      <c r="J213" s="98">
        <v>0</v>
      </c>
      <c r="K213" s="84"/>
    </row>
    <row r="214" spans="1:13" s="94" customFormat="1" ht="43.5" customHeight="1">
      <c r="A214" s="97"/>
      <c r="B214" s="128" t="s">
        <v>59</v>
      </c>
      <c r="C214" s="129"/>
      <c r="D214" s="129"/>
      <c r="E214" s="129"/>
      <c r="F214" s="129"/>
      <c r="G214" s="89" t="s">
        <v>18</v>
      </c>
      <c r="H214" s="95"/>
      <c r="I214" s="95"/>
      <c r="J214" s="95"/>
      <c r="K214" s="83"/>
      <c r="M214" s="100">
        <f>K199+K203+K207+K211+K215</f>
        <v>14731</v>
      </c>
    </row>
    <row r="215" spans="1:13" s="94" customFormat="1" ht="25.5">
      <c r="A215" s="89">
        <v>17</v>
      </c>
      <c r="B215" s="103" t="s">
        <v>54</v>
      </c>
      <c r="C215" s="96">
        <f>C216+C217</f>
        <v>49667.33</v>
      </c>
      <c r="D215" s="96">
        <f>D216+D217</f>
        <v>1606.67</v>
      </c>
      <c r="E215" s="96">
        <f>E216+E217</f>
        <v>19584.33</v>
      </c>
      <c r="F215" s="96">
        <f>F216+F217</f>
        <v>70858.33</v>
      </c>
      <c r="G215" s="95">
        <v>30</v>
      </c>
      <c r="H215" s="96">
        <f>H216+H217</f>
        <v>2125750</v>
      </c>
      <c r="I215" s="96">
        <f>I216+I217</f>
        <v>20450</v>
      </c>
      <c r="J215" s="98">
        <f>J216+J217</f>
        <v>2146200</v>
      </c>
      <c r="K215" s="84">
        <v>2946.2</v>
      </c>
      <c r="L215" s="86">
        <f>J200+J204+J208+J212+J216</f>
        <v>10731000</v>
      </c>
      <c r="M215" s="87" t="s">
        <v>60</v>
      </c>
    </row>
    <row r="216" spans="1:13" s="94" customFormat="1" ht="12.75">
      <c r="A216" s="89"/>
      <c r="B216" s="95" t="s">
        <v>22</v>
      </c>
      <c r="C216" s="96">
        <v>49667.33</v>
      </c>
      <c r="D216" s="96">
        <v>1606.67</v>
      </c>
      <c r="E216" s="96">
        <v>19584.33</v>
      </c>
      <c r="F216" s="96">
        <f>C216+D216+E216</f>
        <v>70858.33</v>
      </c>
      <c r="G216" s="95">
        <v>30</v>
      </c>
      <c r="H216" s="90">
        <f>J216-I216</f>
        <v>2125750</v>
      </c>
      <c r="I216" s="102">
        <f>'Норм. з-ты на содерж имущ '!E92</f>
        <v>20450</v>
      </c>
      <c r="J216" s="98">
        <v>2146200</v>
      </c>
      <c r="K216" s="84"/>
      <c r="M216" s="94">
        <v>22</v>
      </c>
    </row>
    <row r="217" spans="1:11" s="94" customFormat="1" ht="12.75">
      <c r="A217" s="89"/>
      <c r="B217" s="95" t="s">
        <v>21</v>
      </c>
      <c r="C217" s="96">
        <v>0</v>
      </c>
      <c r="D217" s="96">
        <v>0</v>
      </c>
      <c r="E217" s="96">
        <v>0</v>
      </c>
      <c r="F217" s="96">
        <f>C217+D217+E217</f>
        <v>0</v>
      </c>
      <c r="G217" s="95">
        <v>30</v>
      </c>
      <c r="H217" s="90">
        <f>J217-I217</f>
        <v>0</v>
      </c>
      <c r="I217" s="102">
        <v>0</v>
      </c>
      <c r="J217" s="98">
        <v>0</v>
      </c>
      <c r="K217" s="84"/>
    </row>
    <row r="218" spans="1:11" s="94" customFormat="1" ht="12.75">
      <c r="A218" s="130" t="s">
        <v>68</v>
      </c>
      <c r="B218" s="131"/>
      <c r="C218" s="131"/>
      <c r="D218" s="132"/>
      <c r="E218" s="109"/>
      <c r="F218" s="109"/>
      <c r="G218" s="109"/>
      <c r="H218" s="109"/>
      <c r="I218" s="109"/>
      <c r="J218" s="95"/>
      <c r="K218" s="83"/>
    </row>
    <row r="219" spans="1:11" s="94" customFormat="1" ht="12.75">
      <c r="A219" s="88"/>
      <c r="B219" s="95" t="s">
        <v>22</v>
      </c>
      <c r="C219" s="96"/>
      <c r="D219" s="96"/>
      <c r="E219" s="109"/>
      <c r="F219" s="109"/>
      <c r="G219" s="109"/>
      <c r="H219" s="109"/>
      <c r="I219" s="109"/>
      <c r="J219" s="108">
        <f>J200+J204+J208+J212+J216</f>
        <v>10731000</v>
      </c>
      <c r="K219" s="85"/>
    </row>
    <row r="220" spans="1:11" s="94" customFormat="1" ht="25.5">
      <c r="A220" s="97"/>
      <c r="B220" s="128" t="s">
        <v>73</v>
      </c>
      <c r="C220" s="129"/>
      <c r="D220" s="129"/>
      <c r="E220" s="129"/>
      <c r="F220" s="129"/>
      <c r="G220" s="89" t="s">
        <v>74</v>
      </c>
      <c r="H220" s="95"/>
      <c r="I220" s="95"/>
      <c r="J220" s="95"/>
      <c r="K220" s="83"/>
    </row>
    <row r="221" spans="1:11" s="94" customFormat="1" ht="25.5">
      <c r="A221" s="89">
        <v>18</v>
      </c>
      <c r="B221" s="103" t="s">
        <v>99</v>
      </c>
      <c r="C221" s="96">
        <f>C222+C223</f>
        <v>115.08</v>
      </c>
      <c r="D221" s="96">
        <f>D222+D223</f>
        <v>56.47</v>
      </c>
      <c r="E221" s="96">
        <f>E222+E223</f>
        <v>28.55</v>
      </c>
      <c r="F221" s="96">
        <f>F222+F223</f>
        <v>200.10000000000002</v>
      </c>
      <c r="G221" s="95">
        <v>99000</v>
      </c>
      <c r="H221" s="96">
        <f>H222+H223</f>
        <v>19810552.79</v>
      </c>
      <c r="I221" s="96">
        <f>I222+I223</f>
        <v>4865847.21</v>
      </c>
      <c r="J221" s="98">
        <f>J222+J223</f>
        <v>24676400</v>
      </c>
      <c r="K221" s="84">
        <v>32658.2</v>
      </c>
    </row>
    <row r="222" spans="1:11" s="94" customFormat="1" ht="12.75">
      <c r="A222" s="89"/>
      <c r="B222" s="95" t="s">
        <v>22</v>
      </c>
      <c r="C222" s="96">
        <v>115.08</v>
      </c>
      <c r="D222" s="96">
        <v>56.47</v>
      </c>
      <c r="E222" s="96">
        <v>28.55</v>
      </c>
      <c r="F222" s="96">
        <f>C222+D222+E222</f>
        <v>200.10000000000002</v>
      </c>
      <c r="G222" s="95">
        <v>99000</v>
      </c>
      <c r="H222" s="90">
        <f>J222-I222</f>
        <v>19810552.79</v>
      </c>
      <c r="I222" s="102">
        <f>'Норм. з-ты на содерж имущ '!E94</f>
        <v>4865847.21</v>
      </c>
      <c r="J222" s="98">
        <v>24676400</v>
      </c>
      <c r="K222" s="84"/>
    </row>
    <row r="223" spans="1:11" s="94" customFormat="1" ht="12.75">
      <c r="A223" s="89"/>
      <c r="B223" s="95" t="s">
        <v>21</v>
      </c>
      <c r="C223" s="96">
        <v>0</v>
      </c>
      <c r="D223" s="96">
        <v>0</v>
      </c>
      <c r="E223" s="96">
        <v>0</v>
      </c>
      <c r="F223" s="96">
        <f>C223+D223+E223</f>
        <v>0</v>
      </c>
      <c r="G223" s="95">
        <v>99000</v>
      </c>
      <c r="H223" s="90">
        <f>J223-I223</f>
        <v>0</v>
      </c>
      <c r="I223" s="102">
        <v>0</v>
      </c>
      <c r="J223" s="98">
        <v>0</v>
      </c>
      <c r="K223" s="84"/>
    </row>
    <row r="224" spans="1:11" s="94" customFormat="1" ht="25.5">
      <c r="A224" s="97"/>
      <c r="B224" s="128" t="s">
        <v>70</v>
      </c>
      <c r="C224" s="129"/>
      <c r="D224" s="129"/>
      <c r="E224" s="129"/>
      <c r="F224" s="129"/>
      <c r="G224" s="89" t="s">
        <v>18</v>
      </c>
      <c r="H224" s="95"/>
      <c r="I224" s="95"/>
      <c r="J224" s="95"/>
      <c r="K224" s="84"/>
    </row>
    <row r="225" spans="1:11" s="94" customFormat="1" ht="25.5">
      <c r="A225" s="89">
        <v>18</v>
      </c>
      <c r="B225" s="103" t="s">
        <v>99</v>
      </c>
      <c r="C225" s="96">
        <v>0</v>
      </c>
      <c r="D225" s="96">
        <v>0</v>
      </c>
      <c r="E225" s="96">
        <f>E226+E227</f>
        <v>96000</v>
      </c>
      <c r="F225" s="96">
        <f>F226+F227</f>
        <v>96000</v>
      </c>
      <c r="G225" s="95">
        <v>5</v>
      </c>
      <c r="H225" s="96">
        <f>H226+H227</f>
        <v>480000</v>
      </c>
      <c r="I225" s="96">
        <f>I226+I227</f>
        <v>0</v>
      </c>
      <c r="J225" s="98">
        <f>J226+J227</f>
        <v>480000</v>
      </c>
      <c r="K225" s="84"/>
    </row>
    <row r="226" spans="1:11" s="94" customFormat="1" ht="12.75">
      <c r="A226" s="89"/>
      <c r="B226" s="95" t="s">
        <v>22</v>
      </c>
      <c r="C226" s="96">
        <v>0</v>
      </c>
      <c r="D226" s="96">
        <v>0</v>
      </c>
      <c r="E226" s="96">
        <v>96000</v>
      </c>
      <c r="F226" s="96">
        <f>C226+D226+E226</f>
        <v>96000</v>
      </c>
      <c r="G226" s="95">
        <v>5</v>
      </c>
      <c r="H226" s="90">
        <f>J226-I226</f>
        <v>480000</v>
      </c>
      <c r="I226" s="102">
        <f>'Норм. з-ты на содерж имущ '!E98</f>
        <v>0</v>
      </c>
      <c r="J226" s="98">
        <v>480000</v>
      </c>
      <c r="K226" s="84"/>
    </row>
    <row r="227" spans="1:11" s="94" customFormat="1" ht="12.75">
      <c r="A227" s="89"/>
      <c r="B227" s="95" t="s">
        <v>21</v>
      </c>
      <c r="C227" s="96">
        <v>0</v>
      </c>
      <c r="D227" s="96">
        <v>0</v>
      </c>
      <c r="E227" s="96">
        <v>0</v>
      </c>
      <c r="F227" s="96">
        <f>C227+D227+E227</f>
        <v>0</v>
      </c>
      <c r="G227" s="95">
        <v>5</v>
      </c>
      <c r="H227" s="90">
        <f>J227-I227</f>
        <v>0</v>
      </c>
      <c r="I227" s="102">
        <v>0</v>
      </c>
      <c r="J227" s="98">
        <v>0</v>
      </c>
      <c r="K227" s="84"/>
    </row>
    <row r="228" spans="1:11" ht="12.75">
      <c r="A228" s="52"/>
      <c r="B228" s="48"/>
      <c r="C228" s="29"/>
      <c r="D228" s="29"/>
      <c r="E228" s="29"/>
      <c r="F228" s="29"/>
      <c r="G228" s="48"/>
      <c r="H228" s="46"/>
      <c r="I228" s="59"/>
      <c r="J228" s="45"/>
      <c r="K228" s="45"/>
    </row>
    <row r="229" spans="1:11" ht="12.75">
      <c r="A229" s="52"/>
      <c r="B229" s="48"/>
      <c r="C229" s="29"/>
      <c r="D229" s="29"/>
      <c r="E229" s="29"/>
      <c r="F229" s="29"/>
      <c r="G229" s="48"/>
      <c r="H229" s="46"/>
      <c r="I229" s="59"/>
      <c r="J229" s="45"/>
      <c r="K229" s="45"/>
    </row>
    <row r="230" spans="1:11" ht="12.75">
      <c r="A230" s="52"/>
      <c r="B230" s="48"/>
      <c r="C230" s="29"/>
      <c r="D230" s="29"/>
      <c r="E230" s="29"/>
      <c r="F230" s="29"/>
      <c r="G230" s="48"/>
      <c r="H230" s="46"/>
      <c r="I230" s="59"/>
      <c r="J230" s="45"/>
      <c r="K230" s="45"/>
    </row>
    <row r="232" spans="1:10" ht="31.5" customHeight="1">
      <c r="A232" s="126" t="s">
        <v>96</v>
      </c>
      <c r="B232" s="127"/>
      <c r="C232" s="127"/>
      <c r="D232" s="127"/>
      <c r="E232" s="127"/>
      <c r="F232" s="127"/>
      <c r="I232" s="125" t="s">
        <v>94</v>
      </c>
      <c r="J232" s="125"/>
    </row>
  </sheetData>
  <sheetProtection/>
  <mergeCells count="53">
    <mergeCell ref="A10:J10"/>
    <mergeCell ref="A11:J11"/>
    <mergeCell ref="A12:J12"/>
    <mergeCell ref="A13:J13"/>
    <mergeCell ref="B106:F106"/>
    <mergeCell ref="B96:F96"/>
    <mergeCell ref="G17:J17"/>
    <mergeCell ref="C17:F17"/>
    <mergeCell ref="A17:A18"/>
    <mergeCell ref="A14:J14"/>
    <mergeCell ref="B19:F19"/>
    <mergeCell ref="A15:J15"/>
    <mergeCell ref="B17:B18"/>
    <mergeCell ref="A100:D100"/>
    <mergeCell ref="B84:F84"/>
    <mergeCell ref="B102:F102"/>
    <mergeCell ref="B50:F50"/>
    <mergeCell ref="B92:F92"/>
    <mergeCell ref="A81:D81"/>
    <mergeCell ref="B88:F88"/>
    <mergeCell ref="A114:D114"/>
    <mergeCell ref="B110:F110"/>
    <mergeCell ref="B120:F120"/>
    <mergeCell ref="B148:F148"/>
    <mergeCell ref="B156:F156"/>
    <mergeCell ref="B116:F116"/>
    <mergeCell ref="B132:F132"/>
    <mergeCell ref="B152:F152"/>
    <mergeCell ref="B124:F124"/>
    <mergeCell ref="B144:F144"/>
    <mergeCell ref="B140:F140"/>
    <mergeCell ref="B180:F180"/>
    <mergeCell ref="B184:F184"/>
    <mergeCell ref="B128:F128"/>
    <mergeCell ref="B160:F160"/>
    <mergeCell ref="B136:F136"/>
    <mergeCell ref="B168:F168"/>
    <mergeCell ref="B172:F172"/>
    <mergeCell ref="B164:F164"/>
    <mergeCell ref="B176:F176"/>
    <mergeCell ref="B198:F198"/>
    <mergeCell ref="B190:F190"/>
    <mergeCell ref="B202:F202"/>
    <mergeCell ref="B206:F206"/>
    <mergeCell ref="A188:D188"/>
    <mergeCell ref="B194:F194"/>
    <mergeCell ref="I232:J232"/>
    <mergeCell ref="A232:F232"/>
    <mergeCell ref="B210:F210"/>
    <mergeCell ref="B220:F220"/>
    <mergeCell ref="A218:D218"/>
    <mergeCell ref="B224:F224"/>
    <mergeCell ref="B214:F214"/>
  </mergeCells>
  <printOptions/>
  <pageMargins left="0.9448818897637796" right="0.31496062992125984" top="1.17" bottom="0.3937007874015748" header="0.5511811023622047" footer="0.4330708661417323"/>
  <pageSetup fitToHeight="0" horizontalDpi="600" verticalDpi="600" orientation="landscape" paperSize="9" scale="84" r:id="rId1"/>
  <headerFooter differentFirst="1" scaleWithDoc="0" alignWithMargins="0">
    <oddHeader>&amp;C&amp;P</oddHeader>
    <oddFooter>&amp;L&amp;"Times New Roman,обычный"&amp;12Пост.838</oddFooter>
  </headerFooter>
  <rowBreaks count="10" manualBreakCount="10">
    <brk id="34" max="12" man="1"/>
    <brk id="64" max="12" man="1"/>
    <brk id="91" max="12" man="1"/>
    <brk id="115" max="12" man="1"/>
    <brk id="135" max="12" man="1"/>
    <brk id="151" max="12" man="1"/>
    <brk id="175" max="12" man="1"/>
    <brk id="201" max="12" man="1"/>
    <brk id="219" max="12" man="1"/>
    <brk id="2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view="pageBreakPreview" zoomScale="110" zoomScaleSheetLayoutView="110" zoomScalePageLayoutView="0" workbookViewId="0" topLeftCell="A1">
      <selection activeCell="H17" sqref="H17"/>
    </sheetView>
  </sheetViews>
  <sheetFormatPr defaultColWidth="9.140625" defaultRowHeight="12"/>
  <cols>
    <col min="1" max="1" width="6.28125" style="0" customWidth="1"/>
    <col min="2" max="2" width="38.140625" style="0" customWidth="1"/>
    <col min="3" max="3" width="22.7109375" style="0" customWidth="1"/>
    <col min="4" max="4" width="21.57421875" style="0" customWidth="1"/>
    <col min="5" max="5" width="40.421875" style="0" customWidth="1"/>
    <col min="6" max="6" width="15.57421875" style="0" customWidth="1"/>
    <col min="7" max="7" width="22.00390625" style="0" customWidth="1"/>
    <col min="8" max="8" width="18.57421875" style="0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2"/>
      <c r="B1" s="2"/>
      <c r="C1" s="2"/>
      <c r="D1" s="2"/>
      <c r="E1" s="2" t="s">
        <v>97</v>
      </c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 t="s">
        <v>98</v>
      </c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 t="s">
        <v>0</v>
      </c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 t="s">
        <v>1</v>
      </c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 t="s">
        <v>2</v>
      </c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 t="s">
        <v>108</v>
      </c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3" ht="12.75">
      <c r="A10" s="149" t="s">
        <v>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"/>
      <c r="L10" s="1"/>
      <c r="M10" s="1"/>
    </row>
    <row r="11" spans="1:13" ht="12.75">
      <c r="A11" s="149" t="s">
        <v>23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"/>
      <c r="L11" s="1"/>
      <c r="M11" s="1"/>
    </row>
    <row r="12" spans="1:13" ht="12.75">
      <c r="A12" s="149" t="s">
        <v>107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"/>
      <c r="L12" s="1"/>
      <c r="M12" s="1"/>
    </row>
    <row r="13" spans="1:13" ht="12.75">
      <c r="A13" s="149" t="s">
        <v>47</v>
      </c>
      <c r="B13" s="149"/>
      <c r="C13" s="149"/>
      <c r="D13" s="149"/>
      <c r="E13" s="149"/>
      <c r="F13" s="23"/>
      <c r="G13" s="23"/>
      <c r="H13" s="23"/>
      <c r="I13" s="23"/>
      <c r="J13" s="23"/>
      <c r="K13" s="1"/>
      <c r="L13" s="1"/>
      <c r="M13" s="1"/>
    </row>
    <row r="14" spans="1:13" ht="12.75">
      <c r="A14" s="149" t="s">
        <v>106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"/>
      <c r="L14" s="1"/>
      <c r="M14" s="1"/>
    </row>
    <row r="15" spans="1:10" ht="12.75">
      <c r="A15" s="149" t="s">
        <v>104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6.25" customHeight="1">
      <c r="A17" s="154" t="s">
        <v>4</v>
      </c>
      <c r="B17" s="150" t="s">
        <v>48</v>
      </c>
      <c r="C17" s="154" t="s">
        <v>10</v>
      </c>
      <c r="D17" s="154"/>
      <c r="E17" s="154"/>
      <c r="F17" s="16"/>
      <c r="G17" s="17"/>
      <c r="H17" s="16"/>
      <c r="I17" s="16"/>
      <c r="J17" s="16"/>
    </row>
    <row r="18" spans="1:10" ht="83.25" customHeight="1">
      <c r="A18" s="154"/>
      <c r="B18" s="150"/>
      <c r="C18" s="3" t="s">
        <v>24</v>
      </c>
      <c r="D18" s="3" t="s">
        <v>25</v>
      </c>
      <c r="E18" s="3" t="s">
        <v>26</v>
      </c>
      <c r="F18" s="16"/>
      <c r="G18" s="17"/>
      <c r="H18" s="15"/>
      <c r="I18" s="15"/>
      <c r="J18" s="15"/>
    </row>
    <row r="19" spans="1:10" ht="18" customHeight="1">
      <c r="A19" s="32"/>
      <c r="B19" s="157" t="s">
        <v>62</v>
      </c>
      <c r="C19" s="158"/>
      <c r="D19" s="158"/>
      <c r="E19" s="159"/>
      <c r="F19" s="18"/>
      <c r="G19" s="166"/>
      <c r="H19" s="166"/>
      <c r="I19" s="166"/>
      <c r="J19" s="166"/>
    </row>
    <row r="20" spans="1:10" ht="15" customHeight="1">
      <c r="A20" s="36">
        <v>1</v>
      </c>
      <c r="B20" s="4" t="s">
        <v>29</v>
      </c>
      <c r="C20" s="38">
        <v>84289.8</v>
      </c>
      <c r="D20" s="76">
        <v>2562</v>
      </c>
      <c r="E20" s="38">
        <f>C20+D20</f>
        <v>86851.8</v>
      </c>
      <c r="F20" s="15"/>
      <c r="G20" s="14"/>
      <c r="H20" s="11"/>
      <c r="I20" s="12"/>
      <c r="J20" s="11"/>
    </row>
    <row r="21" spans="1:11" ht="15" customHeight="1">
      <c r="A21" s="37">
        <v>3</v>
      </c>
      <c r="B21" s="53" t="s">
        <v>30</v>
      </c>
      <c r="C21" s="38">
        <v>34751</v>
      </c>
      <c r="D21" s="76">
        <v>4484</v>
      </c>
      <c r="E21" s="38">
        <f aca="true" t="shared" si="0" ref="E21:E29">C21+D21</f>
        <v>39235</v>
      </c>
      <c r="F21" s="19"/>
      <c r="G21" s="48"/>
      <c r="H21" s="114"/>
      <c r="I21" s="115"/>
      <c r="J21" s="116"/>
      <c r="K21" s="117"/>
    </row>
    <row r="22" spans="1:11" ht="15" customHeight="1">
      <c r="A22" s="36">
        <v>4</v>
      </c>
      <c r="B22" s="53" t="s">
        <v>31</v>
      </c>
      <c r="C22" s="38">
        <v>33020</v>
      </c>
      <c r="D22" s="76">
        <v>18200</v>
      </c>
      <c r="E22" s="38">
        <f t="shared" si="0"/>
        <v>51220</v>
      </c>
      <c r="F22" s="15"/>
      <c r="G22" s="118"/>
      <c r="H22" s="114"/>
      <c r="I22" s="115"/>
      <c r="J22" s="116"/>
      <c r="K22" s="117"/>
    </row>
    <row r="23" spans="1:11" ht="15" customHeight="1">
      <c r="A23" s="36">
        <v>5</v>
      </c>
      <c r="B23" s="53" t="s">
        <v>32</v>
      </c>
      <c r="C23" s="38">
        <v>58672</v>
      </c>
      <c r="D23" s="76">
        <v>18335</v>
      </c>
      <c r="E23" s="38">
        <f t="shared" si="0"/>
        <v>77007</v>
      </c>
      <c r="F23" s="15"/>
      <c r="G23" s="118"/>
      <c r="H23" s="114"/>
      <c r="I23" s="115"/>
      <c r="J23" s="116"/>
      <c r="K23" s="117"/>
    </row>
    <row r="24" spans="1:11" ht="15" customHeight="1">
      <c r="A24" s="37">
        <v>6</v>
      </c>
      <c r="B24" s="53" t="s">
        <v>33</v>
      </c>
      <c r="C24" s="38">
        <v>125820.75</v>
      </c>
      <c r="D24" s="77">
        <v>29997</v>
      </c>
      <c r="E24" s="38">
        <f>C24+D24</f>
        <v>155817.75</v>
      </c>
      <c r="F24" s="19"/>
      <c r="G24" s="118"/>
      <c r="H24" s="114"/>
      <c r="I24" s="115"/>
      <c r="J24" s="116"/>
      <c r="K24" s="117"/>
    </row>
    <row r="25" spans="1:11" ht="15" customHeight="1">
      <c r="A25" s="37">
        <v>7</v>
      </c>
      <c r="B25" s="53" t="s">
        <v>34</v>
      </c>
      <c r="C25" s="38">
        <v>16350</v>
      </c>
      <c r="D25" s="76">
        <v>4000</v>
      </c>
      <c r="E25" s="38">
        <f t="shared" si="0"/>
        <v>20350</v>
      </c>
      <c r="F25" s="19"/>
      <c r="G25" s="118"/>
      <c r="H25" s="114"/>
      <c r="I25" s="115"/>
      <c r="J25" s="116"/>
      <c r="K25" s="117"/>
    </row>
    <row r="26" spans="1:11" ht="15" customHeight="1">
      <c r="A26" s="36">
        <v>8</v>
      </c>
      <c r="B26" s="53" t="s">
        <v>35</v>
      </c>
      <c r="C26" s="38">
        <v>36119.025</v>
      </c>
      <c r="D26" s="76">
        <v>5152.5</v>
      </c>
      <c r="E26" s="38">
        <f t="shared" si="0"/>
        <v>41271.525</v>
      </c>
      <c r="F26" s="15"/>
      <c r="G26" s="118"/>
      <c r="H26" s="114"/>
      <c r="I26" s="115"/>
      <c r="J26" s="116"/>
      <c r="K26" s="117"/>
    </row>
    <row r="27" spans="1:11" ht="15" customHeight="1">
      <c r="A27" s="37">
        <v>9</v>
      </c>
      <c r="B27" s="53" t="s">
        <v>36</v>
      </c>
      <c r="C27" s="38">
        <v>9270.75</v>
      </c>
      <c r="D27" s="76">
        <v>1578</v>
      </c>
      <c r="E27" s="38">
        <f t="shared" si="0"/>
        <v>10848.75</v>
      </c>
      <c r="F27" s="19"/>
      <c r="G27" s="118"/>
      <c r="H27" s="119"/>
      <c r="I27" s="115"/>
      <c r="J27" s="116"/>
      <c r="K27" s="117"/>
    </row>
    <row r="28" spans="1:11" ht="15" customHeight="1">
      <c r="A28" s="37">
        <v>10</v>
      </c>
      <c r="B28" s="53" t="s">
        <v>37</v>
      </c>
      <c r="C28" s="38">
        <v>9825</v>
      </c>
      <c r="D28" s="78">
        <v>900</v>
      </c>
      <c r="E28" s="38">
        <f t="shared" si="0"/>
        <v>10725</v>
      </c>
      <c r="F28" s="19"/>
      <c r="G28" s="118"/>
      <c r="H28" s="114"/>
      <c r="I28" s="115"/>
      <c r="J28" s="116"/>
      <c r="K28" s="117"/>
    </row>
    <row r="29" spans="1:11" ht="15" customHeight="1">
      <c r="A29" s="36">
        <v>11</v>
      </c>
      <c r="B29" s="53" t="s">
        <v>38</v>
      </c>
      <c r="C29" s="38">
        <v>43312.5</v>
      </c>
      <c r="D29" s="76">
        <v>468750</v>
      </c>
      <c r="E29" s="38">
        <f t="shared" si="0"/>
        <v>512062.5</v>
      </c>
      <c r="F29" s="15"/>
      <c r="G29" s="118"/>
      <c r="H29" s="114"/>
      <c r="I29" s="115"/>
      <c r="J29" s="116"/>
      <c r="K29" s="117"/>
    </row>
    <row r="30" spans="1:11" ht="21" customHeight="1">
      <c r="A30" s="36"/>
      <c r="B30" s="157" t="s">
        <v>63</v>
      </c>
      <c r="C30" s="158"/>
      <c r="D30" s="158"/>
      <c r="E30" s="159"/>
      <c r="F30" s="15"/>
      <c r="G30" s="118"/>
      <c r="H30" s="114"/>
      <c r="I30" s="115"/>
      <c r="J30" s="116"/>
      <c r="K30" s="117"/>
    </row>
    <row r="31" spans="1:11" ht="15" customHeight="1">
      <c r="A31" s="36">
        <v>1</v>
      </c>
      <c r="B31" s="4" t="s">
        <v>29</v>
      </c>
      <c r="C31" s="54">
        <v>244710.2</v>
      </c>
      <c r="D31" s="54">
        <v>7438</v>
      </c>
      <c r="E31" s="38">
        <f>C31+D31</f>
        <v>252148.2</v>
      </c>
      <c r="F31" s="15"/>
      <c r="G31" s="13"/>
      <c r="H31" s="13"/>
      <c r="I31" s="116"/>
      <c r="J31" s="116"/>
      <c r="K31" s="117"/>
    </row>
    <row r="32" spans="1:11" ht="15" customHeight="1">
      <c r="A32" s="37">
        <v>3</v>
      </c>
      <c r="B32" s="53" t="s">
        <v>30</v>
      </c>
      <c r="C32" s="54">
        <v>120249</v>
      </c>
      <c r="D32" s="54">
        <v>15516</v>
      </c>
      <c r="E32" s="38">
        <f aca="true" t="shared" si="1" ref="E32:E40">C32+D32</f>
        <v>135765</v>
      </c>
      <c r="F32" s="15"/>
      <c r="G32" s="13"/>
      <c r="H32" s="13"/>
      <c r="I32" s="116"/>
      <c r="J32" s="116"/>
      <c r="K32" s="117"/>
    </row>
    <row r="33" spans="1:11" ht="15" customHeight="1">
      <c r="A33" s="36">
        <v>4</v>
      </c>
      <c r="B33" s="53" t="s">
        <v>31</v>
      </c>
      <c r="C33" s="54">
        <v>132080</v>
      </c>
      <c r="D33" s="54">
        <v>72800</v>
      </c>
      <c r="E33" s="38">
        <f t="shared" si="1"/>
        <v>204880</v>
      </c>
      <c r="F33" s="15"/>
      <c r="G33" s="13"/>
      <c r="H33" s="13"/>
      <c r="I33" s="117"/>
      <c r="J33" s="117"/>
      <c r="K33" s="117"/>
    </row>
    <row r="34" spans="1:11" ht="15" customHeight="1">
      <c r="A34" s="36">
        <v>5</v>
      </c>
      <c r="B34" s="53" t="s">
        <v>32</v>
      </c>
      <c r="C34" s="54">
        <v>101328</v>
      </c>
      <c r="D34" s="54">
        <v>31665</v>
      </c>
      <c r="E34" s="38">
        <f t="shared" si="1"/>
        <v>132993</v>
      </c>
      <c r="F34" s="15"/>
      <c r="G34" s="13"/>
      <c r="H34" s="13"/>
      <c r="I34" s="116"/>
      <c r="J34" s="116"/>
      <c r="K34" s="117"/>
    </row>
    <row r="35" spans="1:11" ht="15" customHeight="1">
      <c r="A35" s="37">
        <v>6</v>
      </c>
      <c r="B35" s="53" t="s">
        <v>33</v>
      </c>
      <c r="C35" s="54">
        <v>251679.25</v>
      </c>
      <c r="D35" s="54">
        <v>60003</v>
      </c>
      <c r="E35" s="38">
        <f>C35+D35</f>
        <v>311682.25</v>
      </c>
      <c r="F35" s="15"/>
      <c r="G35" s="13"/>
      <c r="H35" s="13"/>
      <c r="I35" s="116"/>
      <c r="J35" s="116"/>
      <c r="K35" s="117"/>
    </row>
    <row r="36" spans="1:11" ht="15" customHeight="1">
      <c r="A36" s="37">
        <v>7</v>
      </c>
      <c r="B36" s="53" t="s">
        <v>34</v>
      </c>
      <c r="C36" s="54">
        <v>65400</v>
      </c>
      <c r="D36" s="54">
        <v>16000</v>
      </c>
      <c r="E36" s="38">
        <f t="shared" si="1"/>
        <v>81400</v>
      </c>
      <c r="F36" s="15"/>
      <c r="G36" s="13"/>
      <c r="H36" s="13"/>
      <c r="I36" s="117"/>
      <c r="J36" s="117"/>
      <c r="K36" s="117"/>
    </row>
    <row r="37" spans="1:11" ht="15" customHeight="1">
      <c r="A37" s="36">
        <v>8</v>
      </c>
      <c r="B37" s="53" t="s">
        <v>35</v>
      </c>
      <c r="C37" s="54">
        <v>139130.975</v>
      </c>
      <c r="D37" s="54">
        <v>19847.5</v>
      </c>
      <c r="E37" s="38">
        <f t="shared" si="1"/>
        <v>158978.475</v>
      </c>
      <c r="F37" s="15"/>
      <c r="G37" s="13"/>
      <c r="H37" s="13"/>
      <c r="I37" s="116"/>
      <c r="J37" s="116"/>
      <c r="K37" s="117"/>
    </row>
    <row r="38" spans="1:11" ht="15" customHeight="1">
      <c r="A38" s="37">
        <v>9</v>
      </c>
      <c r="B38" s="53" t="s">
        <v>36</v>
      </c>
      <c r="C38" s="54">
        <v>108229.25</v>
      </c>
      <c r="D38" s="54">
        <v>18422</v>
      </c>
      <c r="E38" s="38">
        <f t="shared" si="1"/>
        <v>126651.25</v>
      </c>
      <c r="F38" s="15"/>
      <c r="G38" s="13"/>
      <c r="H38" s="13"/>
      <c r="I38" s="116"/>
      <c r="J38" s="116"/>
      <c r="K38" s="117"/>
    </row>
    <row r="39" spans="1:11" ht="15" customHeight="1">
      <c r="A39" s="37">
        <v>10</v>
      </c>
      <c r="B39" s="53" t="s">
        <v>37</v>
      </c>
      <c r="C39" s="54">
        <v>55675</v>
      </c>
      <c r="D39" s="54">
        <v>5100</v>
      </c>
      <c r="E39" s="38">
        <f t="shared" si="1"/>
        <v>60775</v>
      </c>
      <c r="F39" s="15"/>
      <c r="G39" s="13"/>
      <c r="H39" s="13"/>
      <c r="I39" s="117"/>
      <c r="J39" s="117"/>
      <c r="K39" s="117"/>
    </row>
    <row r="40" spans="1:11" ht="15" customHeight="1">
      <c r="A40" s="36">
        <v>11</v>
      </c>
      <c r="B40" s="53" t="s">
        <v>38</v>
      </c>
      <c r="C40" s="54">
        <v>72187.5</v>
      </c>
      <c r="D40" s="54">
        <v>781250</v>
      </c>
      <c r="E40" s="38">
        <f t="shared" si="1"/>
        <v>853437.5</v>
      </c>
      <c r="F40" s="15"/>
      <c r="G40" s="13"/>
      <c r="H40" s="13"/>
      <c r="I40" s="116"/>
      <c r="J40" s="116"/>
      <c r="K40" s="117"/>
    </row>
    <row r="41" spans="1:11" ht="19.5" customHeight="1">
      <c r="A41" s="35"/>
      <c r="B41" s="157" t="s">
        <v>41</v>
      </c>
      <c r="C41" s="158"/>
      <c r="D41" s="158"/>
      <c r="E41" s="159"/>
      <c r="F41" s="19"/>
      <c r="G41" s="13"/>
      <c r="H41" s="13"/>
      <c r="I41" s="116"/>
      <c r="J41" s="116"/>
      <c r="K41" s="117"/>
    </row>
    <row r="42" spans="1:11" s="65" customFormat="1" ht="15" customHeight="1">
      <c r="A42" s="5">
        <v>12</v>
      </c>
      <c r="B42" s="4" t="s">
        <v>11</v>
      </c>
      <c r="C42" s="25">
        <v>227275.55</v>
      </c>
      <c r="D42" s="25">
        <v>39823</v>
      </c>
      <c r="E42" s="38">
        <f>D42+C42</f>
        <v>267098.55</v>
      </c>
      <c r="F42" s="62"/>
      <c r="G42" s="120"/>
      <c r="H42" s="64"/>
      <c r="I42" s="69"/>
      <c r="J42" s="69"/>
      <c r="K42" s="69"/>
    </row>
    <row r="43" spans="1:11" s="65" customFormat="1" ht="19.5" customHeight="1">
      <c r="A43" s="35"/>
      <c r="B43" s="157" t="s">
        <v>75</v>
      </c>
      <c r="C43" s="158"/>
      <c r="D43" s="158"/>
      <c r="E43" s="159"/>
      <c r="F43" s="66"/>
      <c r="G43" s="117"/>
      <c r="H43" s="67"/>
      <c r="I43" s="69"/>
      <c r="J43" s="69"/>
      <c r="K43" s="69"/>
    </row>
    <row r="44" spans="1:11" s="65" customFormat="1" ht="15" customHeight="1">
      <c r="A44" s="5">
        <v>12</v>
      </c>
      <c r="B44" s="4" t="s">
        <v>11</v>
      </c>
      <c r="C44" s="25">
        <v>172224.45</v>
      </c>
      <c r="D44" s="25">
        <v>30177</v>
      </c>
      <c r="E44" s="38">
        <f>D44+C44</f>
        <v>202401.45</v>
      </c>
      <c r="F44" s="62"/>
      <c r="G44" s="120"/>
      <c r="H44" s="64"/>
      <c r="I44" s="70"/>
      <c r="J44" s="70"/>
      <c r="K44" s="69"/>
    </row>
    <row r="45" spans="1:11" s="65" customFormat="1" ht="19.5" customHeight="1">
      <c r="A45" s="4"/>
      <c r="B45" s="157" t="s">
        <v>65</v>
      </c>
      <c r="C45" s="158"/>
      <c r="D45" s="158"/>
      <c r="E45" s="159"/>
      <c r="F45" s="63"/>
      <c r="G45" s="121"/>
      <c r="H45" s="67"/>
      <c r="I45" s="122"/>
      <c r="J45" s="69"/>
      <c r="K45" s="69"/>
    </row>
    <row r="46" spans="1:11" s="65" customFormat="1" ht="15" customHeight="1">
      <c r="A46" s="35">
        <v>13</v>
      </c>
      <c r="B46" s="4" t="s">
        <v>20</v>
      </c>
      <c r="C46" s="25">
        <v>0</v>
      </c>
      <c r="D46" s="25">
        <v>4900</v>
      </c>
      <c r="E46" s="38">
        <f>C46+D46</f>
        <v>4900</v>
      </c>
      <c r="F46" s="66"/>
      <c r="G46" s="115"/>
      <c r="H46" s="64"/>
      <c r="I46" s="122"/>
      <c r="J46" s="70"/>
      <c r="K46" s="69"/>
    </row>
    <row r="47" spans="1:11" s="65" customFormat="1" ht="19.5" customHeight="1">
      <c r="A47" s="4"/>
      <c r="B47" s="157" t="s">
        <v>39</v>
      </c>
      <c r="C47" s="158"/>
      <c r="D47" s="158"/>
      <c r="E47" s="159"/>
      <c r="F47" s="63"/>
      <c r="G47" s="117"/>
      <c r="H47" s="67"/>
      <c r="I47" s="122"/>
      <c r="J47" s="70"/>
      <c r="K47" s="69"/>
    </row>
    <row r="48" spans="1:11" s="65" customFormat="1" ht="15" customHeight="1">
      <c r="A48" s="5">
        <v>13</v>
      </c>
      <c r="B48" s="4" t="s">
        <v>20</v>
      </c>
      <c r="C48" s="25">
        <v>0</v>
      </c>
      <c r="D48" s="25">
        <v>2100</v>
      </c>
      <c r="E48" s="38">
        <f>C48+D48</f>
        <v>2100</v>
      </c>
      <c r="F48" s="62"/>
      <c r="G48" s="115"/>
      <c r="H48" s="64"/>
      <c r="I48" s="71"/>
      <c r="J48" s="69"/>
      <c r="K48" s="69"/>
    </row>
    <row r="49" spans="1:11" s="65" customFormat="1" ht="20.25" customHeight="1">
      <c r="A49" s="5"/>
      <c r="B49" s="145" t="s">
        <v>43</v>
      </c>
      <c r="C49" s="145"/>
      <c r="D49" s="145"/>
      <c r="E49" s="145"/>
      <c r="F49" s="62"/>
      <c r="G49" s="116"/>
      <c r="H49" s="67"/>
      <c r="I49" s="71"/>
      <c r="J49" s="67"/>
      <c r="K49" s="69"/>
    </row>
    <row r="50" spans="1:11" s="65" customFormat="1" ht="15" customHeight="1">
      <c r="A50" s="35">
        <v>14</v>
      </c>
      <c r="B50" s="4" t="s">
        <v>12</v>
      </c>
      <c r="C50" s="25">
        <v>349501.2</v>
      </c>
      <c r="D50" s="25">
        <v>27991.56</v>
      </c>
      <c r="E50" s="38">
        <f>C50+D50</f>
        <v>377492.76</v>
      </c>
      <c r="F50" s="66"/>
      <c r="G50" s="115"/>
      <c r="H50" s="64"/>
      <c r="I50" s="71"/>
      <c r="J50" s="68"/>
      <c r="K50" s="69"/>
    </row>
    <row r="51" spans="1:11" s="65" customFormat="1" ht="25.5" customHeight="1">
      <c r="A51" s="5"/>
      <c r="B51" s="145" t="s">
        <v>66</v>
      </c>
      <c r="C51" s="145"/>
      <c r="D51" s="145"/>
      <c r="E51" s="145"/>
      <c r="G51" s="116"/>
      <c r="H51" s="69"/>
      <c r="I51" s="69"/>
      <c r="J51" s="69"/>
      <c r="K51" s="69"/>
    </row>
    <row r="52" spans="1:11" s="65" customFormat="1" ht="12.75">
      <c r="A52" s="35">
        <v>14</v>
      </c>
      <c r="B52" s="4" t="s">
        <v>12</v>
      </c>
      <c r="C52" s="25">
        <v>79710.8</v>
      </c>
      <c r="D52" s="25">
        <v>6384.04</v>
      </c>
      <c r="E52" s="38">
        <f>C52+D52</f>
        <v>86094.84</v>
      </c>
      <c r="G52" s="116"/>
      <c r="H52" s="69"/>
      <c r="I52" s="69"/>
      <c r="J52" s="69"/>
      <c r="K52" s="69"/>
    </row>
    <row r="53" spans="1:11" s="65" customFormat="1" ht="18" customHeight="1">
      <c r="A53" s="5"/>
      <c r="B53" s="145" t="s">
        <v>45</v>
      </c>
      <c r="C53" s="145"/>
      <c r="D53" s="145"/>
      <c r="E53" s="145"/>
      <c r="G53" s="116"/>
      <c r="H53" s="69"/>
      <c r="I53" s="69"/>
      <c r="J53" s="69"/>
      <c r="K53" s="69"/>
    </row>
    <row r="54" spans="1:11" s="65" customFormat="1" ht="12.75">
      <c r="A54" s="35">
        <v>14</v>
      </c>
      <c r="B54" s="4" t="s">
        <v>12</v>
      </c>
      <c r="C54" s="25">
        <v>183948</v>
      </c>
      <c r="D54" s="25">
        <v>14732.4</v>
      </c>
      <c r="E54" s="38">
        <f>C54+D54</f>
        <v>198680.4</v>
      </c>
      <c r="G54" s="116"/>
      <c r="H54" s="69"/>
      <c r="I54" s="69"/>
      <c r="J54" s="69"/>
      <c r="K54" s="69"/>
    </row>
    <row r="55" spans="1:11" ht="32.25" customHeight="1">
      <c r="A55" s="94"/>
      <c r="B55" s="139" t="s">
        <v>101</v>
      </c>
      <c r="C55" s="160"/>
      <c r="D55" s="160"/>
      <c r="E55" s="161"/>
      <c r="F55" s="29"/>
      <c r="G55" s="116"/>
      <c r="H55" s="117"/>
      <c r="I55" s="117"/>
      <c r="J55" s="117"/>
      <c r="K55" s="117"/>
    </row>
    <row r="56" spans="1:11" ht="12.75">
      <c r="A56" s="89">
        <v>15</v>
      </c>
      <c r="B56" s="95" t="s">
        <v>85</v>
      </c>
      <c r="C56" s="96">
        <v>2206464.12</v>
      </c>
      <c r="D56" s="96">
        <v>431835.95</v>
      </c>
      <c r="E56" s="110">
        <f>C56+D56</f>
        <v>2638300.0700000003</v>
      </c>
      <c r="F56" s="29"/>
      <c r="G56" s="116"/>
      <c r="H56" s="117"/>
      <c r="I56" s="117"/>
      <c r="J56" s="117"/>
      <c r="K56" s="117"/>
    </row>
    <row r="57" spans="1:11" ht="27.75" customHeight="1">
      <c r="A57" s="109"/>
      <c r="B57" s="139" t="s">
        <v>102</v>
      </c>
      <c r="C57" s="165"/>
      <c r="D57" s="165"/>
      <c r="E57" s="165"/>
      <c r="F57" s="52"/>
      <c r="G57" s="116"/>
      <c r="H57" s="117"/>
      <c r="I57" s="117"/>
      <c r="J57" s="117"/>
      <c r="K57" s="117"/>
    </row>
    <row r="58" spans="1:11" ht="12.75">
      <c r="A58" s="89">
        <v>15</v>
      </c>
      <c r="B58" s="95" t="s">
        <v>85</v>
      </c>
      <c r="C58" s="96">
        <v>1676205.72</v>
      </c>
      <c r="D58" s="96">
        <v>328056.95</v>
      </c>
      <c r="E58" s="110">
        <f>C58+D58</f>
        <v>2004262.67</v>
      </c>
      <c r="F58" s="29"/>
      <c r="G58" s="116"/>
      <c r="H58" s="117"/>
      <c r="I58" s="117"/>
      <c r="J58" s="117"/>
      <c r="K58" s="117"/>
    </row>
    <row r="59" spans="1:11" s="51" customFormat="1" ht="12.75">
      <c r="A59" s="89"/>
      <c r="B59" s="162" t="s">
        <v>103</v>
      </c>
      <c r="C59" s="163"/>
      <c r="D59" s="163"/>
      <c r="E59" s="164"/>
      <c r="F59" s="79"/>
      <c r="G59" s="123"/>
      <c r="H59" s="124"/>
      <c r="I59" s="124"/>
      <c r="J59" s="124"/>
      <c r="K59" s="124"/>
    </row>
    <row r="60" spans="1:11" s="51" customFormat="1" ht="12.75">
      <c r="A60" s="89">
        <v>15</v>
      </c>
      <c r="B60" s="95" t="s">
        <v>85</v>
      </c>
      <c r="C60" s="96">
        <v>486070.2</v>
      </c>
      <c r="D60" s="98">
        <v>95130.75</v>
      </c>
      <c r="E60" s="110">
        <f>C60+D60</f>
        <v>581200.95</v>
      </c>
      <c r="F60" s="79"/>
      <c r="G60" s="124"/>
      <c r="H60" s="124"/>
      <c r="I60" s="124"/>
      <c r="J60" s="124"/>
      <c r="K60" s="124"/>
    </row>
    <row r="61" spans="1:11" s="51" customFormat="1" ht="12.75" customHeight="1">
      <c r="A61" s="109"/>
      <c r="B61" s="139" t="s">
        <v>90</v>
      </c>
      <c r="C61" s="160"/>
      <c r="D61" s="160"/>
      <c r="E61" s="161"/>
      <c r="F61" s="79"/>
      <c r="G61" s="123"/>
      <c r="H61" s="124"/>
      <c r="I61" s="124"/>
      <c r="J61" s="124"/>
      <c r="K61" s="124"/>
    </row>
    <row r="62" spans="1:11" s="51" customFormat="1" ht="16.5" customHeight="1">
      <c r="A62" s="89">
        <v>15</v>
      </c>
      <c r="B62" s="95" t="s">
        <v>85</v>
      </c>
      <c r="C62" s="111">
        <v>217995.12</v>
      </c>
      <c r="D62" s="98">
        <v>42664.7</v>
      </c>
      <c r="E62" s="110">
        <f>C62+D62</f>
        <v>260659.82</v>
      </c>
      <c r="F62" s="80"/>
      <c r="G62" s="123"/>
      <c r="H62" s="124"/>
      <c r="I62" s="124"/>
      <c r="J62" s="124"/>
      <c r="K62" s="124"/>
    </row>
    <row r="63" spans="1:11" s="51" customFormat="1" ht="16.5" customHeight="1">
      <c r="A63" s="94"/>
      <c r="B63" s="139" t="s">
        <v>91</v>
      </c>
      <c r="C63" s="160"/>
      <c r="D63" s="160"/>
      <c r="E63" s="161"/>
      <c r="F63" s="80"/>
      <c r="G63" s="123"/>
      <c r="H63" s="124"/>
      <c r="I63" s="124"/>
      <c r="J63" s="124"/>
      <c r="K63" s="124"/>
    </row>
    <row r="64" spans="1:11" s="51" customFormat="1" ht="12.75">
      <c r="A64" s="89">
        <v>15</v>
      </c>
      <c r="B64" s="95" t="s">
        <v>85</v>
      </c>
      <c r="C64" s="96">
        <v>11783.52</v>
      </c>
      <c r="D64" s="98">
        <v>2306.2</v>
      </c>
      <c r="E64" s="110">
        <f>C64+D64</f>
        <v>14089.720000000001</v>
      </c>
      <c r="F64" s="79"/>
      <c r="G64" s="124"/>
      <c r="H64" s="124"/>
      <c r="I64" s="124"/>
      <c r="J64" s="124"/>
      <c r="K64" s="124"/>
    </row>
    <row r="65" spans="1:11" s="51" customFormat="1" ht="15" customHeight="1">
      <c r="A65" s="97"/>
      <c r="B65" s="139" t="s">
        <v>69</v>
      </c>
      <c r="C65" s="146"/>
      <c r="D65" s="146"/>
      <c r="E65" s="147"/>
      <c r="F65" s="80"/>
      <c r="G65" s="123"/>
      <c r="H65" s="124"/>
      <c r="I65" s="124"/>
      <c r="J65" s="124"/>
      <c r="K65" s="124"/>
    </row>
    <row r="66" spans="1:11" s="51" customFormat="1" ht="12.75">
      <c r="A66" s="89">
        <v>15</v>
      </c>
      <c r="B66" s="95" t="s">
        <v>85</v>
      </c>
      <c r="C66" s="96">
        <v>0</v>
      </c>
      <c r="D66" s="112">
        <v>0</v>
      </c>
      <c r="E66" s="110">
        <f>C66+D66</f>
        <v>0</v>
      </c>
      <c r="F66" s="79"/>
      <c r="G66" s="123"/>
      <c r="H66" s="124"/>
      <c r="I66" s="124"/>
      <c r="J66" s="124"/>
      <c r="K66" s="124"/>
    </row>
    <row r="67" spans="1:11" s="51" customFormat="1" ht="30" customHeight="1">
      <c r="A67" s="97"/>
      <c r="B67" s="139" t="s">
        <v>80</v>
      </c>
      <c r="C67" s="160"/>
      <c r="D67" s="160"/>
      <c r="E67" s="161"/>
      <c r="G67" s="123"/>
      <c r="H67" s="124"/>
      <c r="I67" s="124"/>
      <c r="J67" s="124"/>
      <c r="K67" s="124"/>
    </row>
    <row r="68" spans="1:11" s="51" customFormat="1" ht="12.75">
      <c r="A68" s="89">
        <v>15</v>
      </c>
      <c r="B68" s="95" t="s">
        <v>85</v>
      </c>
      <c r="C68" s="96">
        <v>1567208.16</v>
      </c>
      <c r="D68" s="112">
        <v>0</v>
      </c>
      <c r="E68" s="110">
        <f>C68+D68</f>
        <v>1567208.16</v>
      </c>
      <c r="F68" s="79"/>
      <c r="G68" s="124"/>
      <c r="H68" s="124"/>
      <c r="I68" s="124"/>
      <c r="J68" s="124"/>
      <c r="K68" s="124"/>
    </row>
    <row r="69" spans="1:11" s="51" customFormat="1" ht="14.25" customHeight="1">
      <c r="A69" s="97"/>
      <c r="B69" s="139" t="s">
        <v>50</v>
      </c>
      <c r="C69" s="146"/>
      <c r="D69" s="146"/>
      <c r="E69" s="147"/>
      <c r="F69" s="80"/>
      <c r="G69" s="123"/>
      <c r="H69" s="124"/>
      <c r="I69" s="124"/>
      <c r="J69" s="124"/>
      <c r="K69" s="124"/>
    </row>
    <row r="70" spans="1:11" s="51" customFormat="1" ht="12.75">
      <c r="A70" s="89">
        <v>15</v>
      </c>
      <c r="B70" s="95" t="s">
        <v>85</v>
      </c>
      <c r="C70" s="96">
        <v>0</v>
      </c>
      <c r="D70" s="112">
        <v>0</v>
      </c>
      <c r="E70" s="110">
        <f>C70+D70</f>
        <v>0</v>
      </c>
      <c r="F70" s="79"/>
      <c r="G70" s="123"/>
      <c r="H70" s="124"/>
      <c r="I70" s="124"/>
      <c r="J70" s="124"/>
      <c r="K70" s="124"/>
    </row>
    <row r="71" spans="1:11" s="51" customFormat="1" ht="18.75" customHeight="1">
      <c r="A71" s="97"/>
      <c r="B71" s="139" t="s">
        <v>70</v>
      </c>
      <c r="C71" s="146"/>
      <c r="D71" s="146"/>
      <c r="E71" s="147"/>
      <c r="F71" s="80"/>
      <c r="G71" s="123"/>
      <c r="H71" s="124"/>
      <c r="I71" s="124"/>
      <c r="J71" s="124"/>
      <c r="K71" s="124"/>
    </row>
    <row r="72" spans="1:11" s="51" customFormat="1" ht="12.75">
      <c r="A72" s="89">
        <v>15</v>
      </c>
      <c r="B72" s="95" t="s">
        <v>86</v>
      </c>
      <c r="C72" s="96">
        <v>0</v>
      </c>
      <c r="D72" s="112">
        <v>0</v>
      </c>
      <c r="E72" s="110">
        <f>C72+D72</f>
        <v>0</v>
      </c>
      <c r="F72" s="79"/>
      <c r="G72" s="124"/>
      <c r="H72" s="124"/>
      <c r="I72" s="124"/>
      <c r="J72" s="124"/>
      <c r="K72" s="124"/>
    </row>
    <row r="73" spans="1:11" s="51" customFormat="1" ht="23.25" customHeight="1">
      <c r="A73" s="97"/>
      <c r="B73" s="139" t="s">
        <v>71</v>
      </c>
      <c r="C73" s="146"/>
      <c r="D73" s="146"/>
      <c r="E73" s="147"/>
      <c r="F73" s="80"/>
      <c r="G73" s="124"/>
      <c r="H73" s="124"/>
      <c r="I73" s="124"/>
      <c r="J73" s="124"/>
      <c r="K73" s="124"/>
    </row>
    <row r="74" spans="1:11" s="51" customFormat="1" ht="12.75">
      <c r="A74" s="89">
        <v>15</v>
      </c>
      <c r="B74" s="95" t="s">
        <v>85</v>
      </c>
      <c r="C74" s="96">
        <v>0</v>
      </c>
      <c r="D74" s="112">
        <v>0</v>
      </c>
      <c r="E74" s="110">
        <f>C74+D74</f>
        <v>0</v>
      </c>
      <c r="F74" s="79"/>
      <c r="G74" s="124"/>
      <c r="H74" s="124"/>
      <c r="I74" s="124"/>
      <c r="J74" s="124"/>
      <c r="K74" s="124"/>
    </row>
    <row r="75" spans="1:11" s="51" customFormat="1" ht="16.5" customHeight="1">
      <c r="A75" s="97"/>
      <c r="B75" s="139" t="s">
        <v>72</v>
      </c>
      <c r="C75" s="146"/>
      <c r="D75" s="146"/>
      <c r="E75" s="147"/>
      <c r="F75" s="80"/>
      <c r="G75" s="124"/>
      <c r="H75" s="124"/>
      <c r="I75" s="124"/>
      <c r="J75" s="124"/>
      <c r="K75" s="124"/>
    </row>
    <row r="76" spans="1:11" s="51" customFormat="1" ht="16.5" customHeight="1">
      <c r="A76" s="89">
        <v>15</v>
      </c>
      <c r="B76" s="95" t="s">
        <v>85</v>
      </c>
      <c r="C76" s="96">
        <v>0</v>
      </c>
      <c r="D76" s="112">
        <v>0</v>
      </c>
      <c r="E76" s="110">
        <f>C76+D76</f>
        <v>0</v>
      </c>
      <c r="F76" s="80"/>
      <c r="G76" s="124"/>
      <c r="H76" s="124"/>
      <c r="I76" s="124"/>
      <c r="J76" s="124"/>
      <c r="K76" s="124"/>
    </row>
    <row r="77" spans="1:11" s="51" customFormat="1" ht="16.5" customHeight="1">
      <c r="A77" s="97"/>
      <c r="B77" s="139" t="s">
        <v>81</v>
      </c>
      <c r="C77" s="155"/>
      <c r="D77" s="155"/>
      <c r="E77" s="156"/>
      <c r="F77" s="80"/>
      <c r="G77" s="124"/>
      <c r="H77" s="124"/>
      <c r="I77" s="124"/>
      <c r="J77" s="124"/>
      <c r="K77" s="124"/>
    </row>
    <row r="78" spans="1:11" s="51" customFormat="1" ht="12.75">
      <c r="A78" s="89">
        <v>15</v>
      </c>
      <c r="B78" s="95" t="s">
        <v>85</v>
      </c>
      <c r="C78" s="96">
        <v>0</v>
      </c>
      <c r="D78" s="112">
        <v>0</v>
      </c>
      <c r="E78" s="110">
        <f>C78+D78</f>
        <v>0</v>
      </c>
      <c r="F78" s="79"/>
      <c r="G78" s="124"/>
      <c r="H78" s="124"/>
      <c r="I78" s="124"/>
      <c r="J78" s="124"/>
      <c r="K78" s="124"/>
    </row>
    <row r="79" spans="1:11" s="51" customFormat="1" ht="18" customHeight="1">
      <c r="A79" s="97"/>
      <c r="B79" s="139" t="s">
        <v>52</v>
      </c>
      <c r="C79" s="146"/>
      <c r="D79" s="146"/>
      <c r="E79" s="147"/>
      <c r="F79" s="80"/>
      <c r="G79" s="124"/>
      <c r="H79" s="124"/>
      <c r="I79" s="124"/>
      <c r="J79" s="124"/>
      <c r="K79" s="124"/>
    </row>
    <row r="80" spans="1:11" s="51" customFormat="1" ht="12.75">
      <c r="A80" s="89">
        <v>16</v>
      </c>
      <c r="B80" s="95" t="s">
        <v>51</v>
      </c>
      <c r="C80" s="96">
        <v>0</v>
      </c>
      <c r="D80" s="112">
        <v>2000</v>
      </c>
      <c r="E80" s="110">
        <f>C80+D80</f>
        <v>2000</v>
      </c>
      <c r="F80" s="79"/>
      <c r="G80" s="124"/>
      <c r="H80" s="124"/>
      <c r="I80" s="124"/>
      <c r="J80" s="124"/>
      <c r="K80" s="124"/>
    </row>
    <row r="81" spans="1:11" s="51" customFormat="1" ht="18.75" customHeight="1">
      <c r="A81" s="97"/>
      <c r="B81" s="139" t="s">
        <v>53</v>
      </c>
      <c r="C81" s="146"/>
      <c r="D81" s="146"/>
      <c r="E81" s="147"/>
      <c r="F81" s="80"/>
      <c r="G81" s="124"/>
      <c r="H81" s="124"/>
      <c r="I81" s="124"/>
      <c r="J81" s="124"/>
      <c r="K81" s="124"/>
    </row>
    <row r="82" spans="1:11" s="51" customFormat="1" ht="12.75">
      <c r="A82" s="89">
        <v>16</v>
      </c>
      <c r="B82" s="95" t="s">
        <v>51</v>
      </c>
      <c r="C82" s="96">
        <v>0</v>
      </c>
      <c r="D82" s="112">
        <v>0</v>
      </c>
      <c r="E82" s="110">
        <f>C82+D82</f>
        <v>0</v>
      </c>
      <c r="F82" s="79"/>
      <c r="G82" s="124"/>
      <c r="H82" s="124"/>
      <c r="I82" s="124"/>
      <c r="J82" s="124"/>
      <c r="K82" s="124"/>
    </row>
    <row r="83" spans="1:11" ht="18" customHeight="1">
      <c r="A83" s="97"/>
      <c r="B83" s="139" t="s">
        <v>55</v>
      </c>
      <c r="C83" s="146"/>
      <c r="D83" s="146"/>
      <c r="E83" s="147"/>
      <c r="F83" s="28"/>
      <c r="G83" s="117"/>
      <c r="H83" s="117"/>
      <c r="I83" s="117"/>
      <c r="J83" s="117"/>
      <c r="K83" s="117"/>
    </row>
    <row r="84" spans="1:11" ht="12.75">
      <c r="A84" s="89">
        <v>17</v>
      </c>
      <c r="B84" s="103" t="s">
        <v>54</v>
      </c>
      <c r="C84" s="96">
        <v>20250</v>
      </c>
      <c r="D84" s="112">
        <v>200</v>
      </c>
      <c r="E84" s="110">
        <f>C84+D84</f>
        <v>20450</v>
      </c>
      <c r="F84" s="29"/>
      <c r="G84" s="117"/>
      <c r="H84" s="117"/>
      <c r="I84" s="117"/>
      <c r="J84" s="117"/>
      <c r="K84" s="117"/>
    </row>
    <row r="85" spans="1:11" ht="29.25" customHeight="1">
      <c r="A85" s="97"/>
      <c r="B85" s="139" t="s">
        <v>56</v>
      </c>
      <c r="C85" s="146"/>
      <c r="D85" s="146"/>
      <c r="E85" s="147"/>
      <c r="F85" s="28"/>
      <c r="G85" s="117"/>
      <c r="H85" s="117"/>
      <c r="I85" s="117"/>
      <c r="J85" s="117"/>
      <c r="K85" s="117"/>
    </row>
    <row r="86" spans="1:11" ht="12.75">
      <c r="A86" s="89">
        <v>17</v>
      </c>
      <c r="B86" s="103" t="s">
        <v>54</v>
      </c>
      <c r="C86" s="96">
        <v>20250</v>
      </c>
      <c r="D86" s="112">
        <v>200</v>
      </c>
      <c r="E86" s="110">
        <f>C86+D86</f>
        <v>20450</v>
      </c>
      <c r="F86" s="29"/>
      <c r="G86" s="117"/>
      <c r="H86" s="117"/>
      <c r="I86" s="117"/>
      <c r="J86" s="117"/>
      <c r="K86" s="117"/>
    </row>
    <row r="87" spans="1:11" ht="42.75" customHeight="1">
      <c r="A87" s="97"/>
      <c r="B87" s="139" t="s">
        <v>57</v>
      </c>
      <c r="C87" s="146"/>
      <c r="D87" s="146"/>
      <c r="E87" s="147"/>
      <c r="F87" s="28"/>
      <c r="G87" s="117"/>
      <c r="H87" s="117"/>
      <c r="I87" s="117"/>
      <c r="J87" s="117"/>
      <c r="K87" s="117"/>
    </row>
    <row r="88" spans="1:11" ht="12.75">
      <c r="A88" s="89">
        <v>17</v>
      </c>
      <c r="B88" s="103" t="s">
        <v>54</v>
      </c>
      <c r="C88" s="96">
        <v>20250</v>
      </c>
      <c r="D88" s="112">
        <v>200</v>
      </c>
      <c r="E88" s="110">
        <f>C88+D88</f>
        <v>20450</v>
      </c>
      <c r="F88" s="29"/>
      <c r="G88" s="117"/>
      <c r="H88" s="117"/>
      <c r="I88" s="117"/>
      <c r="J88" s="117"/>
      <c r="K88" s="117"/>
    </row>
    <row r="89" spans="1:11" ht="33.75" customHeight="1">
      <c r="A89" s="97"/>
      <c r="B89" s="139" t="s">
        <v>58</v>
      </c>
      <c r="C89" s="146"/>
      <c r="D89" s="146"/>
      <c r="E89" s="147"/>
      <c r="F89" s="28"/>
      <c r="G89" s="117"/>
      <c r="H89" s="117"/>
      <c r="I89" s="117"/>
      <c r="J89" s="117"/>
      <c r="K89" s="117"/>
    </row>
    <row r="90" spans="1:11" ht="12.75">
      <c r="A90" s="89">
        <v>17</v>
      </c>
      <c r="B90" s="103" t="s">
        <v>54</v>
      </c>
      <c r="C90" s="96">
        <v>20250</v>
      </c>
      <c r="D90" s="112">
        <v>200</v>
      </c>
      <c r="E90" s="110">
        <f>C90+D90</f>
        <v>20450</v>
      </c>
      <c r="F90" s="29"/>
      <c r="G90" s="117"/>
      <c r="H90" s="117"/>
      <c r="I90" s="117"/>
      <c r="J90" s="117"/>
      <c r="K90" s="117"/>
    </row>
    <row r="91" spans="1:11" ht="39.75" customHeight="1">
      <c r="A91" s="97"/>
      <c r="B91" s="139" t="s">
        <v>59</v>
      </c>
      <c r="C91" s="146"/>
      <c r="D91" s="146"/>
      <c r="E91" s="147"/>
      <c r="F91" s="28"/>
      <c r="G91" s="117"/>
      <c r="H91" s="117"/>
      <c r="I91" s="117"/>
      <c r="J91" s="117"/>
      <c r="K91" s="117"/>
    </row>
    <row r="92" spans="1:11" ht="12.75">
      <c r="A92" s="89">
        <v>17</v>
      </c>
      <c r="B92" s="103" t="s">
        <v>54</v>
      </c>
      <c r="C92" s="96">
        <v>20250</v>
      </c>
      <c r="D92" s="112">
        <v>200</v>
      </c>
      <c r="E92" s="110">
        <f>C92+D92</f>
        <v>20450</v>
      </c>
      <c r="F92" s="29"/>
      <c r="G92" s="117"/>
      <c r="H92" s="117"/>
      <c r="I92" s="117"/>
      <c r="J92" s="117"/>
      <c r="K92" s="117"/>
    </row>
    <row r="93" spans="1:11" ht="16.5" customHeight="1">
      <c r="A93" s="97"/>
      <c r="B93" s="139" t="s">
        <v>73</v>
      </c>
      <c r="C93" s="146"/>
      <c r="D93" s="146"/>
      <c r="E93" s="147"/>
      <c r="G93" s="117"/>
      <c r="H93" s="117"/>
      <c r="I93" s="117"/>
      <c r="J93" s="117"/>
      <c r="K93" s="117"/>
    </row>
    <row r="94" spans="1:11" s="51" customFormat="1" ht="25.5">
      <c r="A94" s="89">
        <v>18</v>
      </c>
      <c r="B94" s="103" t="s">
        <v>100</v>
      </c>
      <c r="C94" s="96">
        <v>621147.21</v>
      </c>
      <c r="D94" s="112">
        <v>4244700</v>
      </c>
      <c r="E94" s="113">
        <f>C94+D94</f>
        <v>4865847.21</v>
      </c>
      <c r="G94" s="124"/>
      <c r="H94" s="124"/>
      <c r="I94" s="124"/>
      <c r="J94" s="124"/>
      <c r="K94" s="124"/>
    </row>
    <row r="95" spans="7:11" ht="12">
      <c r="G95" s="117"/>
      <c r="H95" s="117"/>
      <c r="I95" s="117"/>
      <c r="J95" s="117"/>
      <c r="K95" s="117"/>
    </row>
    <row r="96" spans="7:11" ht="12">
      <c r="G96" s="117"/>
      <c r="H96" s="117"/>
      <c r="I96" s="117"/>
      <c r="J96" s="117"/>
      <c r="K96" s="117"/>
    </row>
    <row r="97" spans="7:11" ht="12">
      <c r="G97" s="117"/>
      <c r="H97" s="117"/>
      <c r="I97" s="117"/>
      <c r="J97" s="117"/>
      <c r="K97" s="117"/>
    </row>
    <row r="98" spans="7:11" ht="12">
      <c r="G98" s="117"/>
      <c r="H98" s="117"/>
      <c r="I98" s="117"/>
      <c r="J98" s="117"/>
      <c r="K98" s="117"/>
    </row>
    <row r="99" spans="7:11" ht="12">
      <c r="G99" s="117"/>
      <c r="H99" s="117"/>
      <c r="I99" s="117"/>
      <c r="J99" s="117"/>
      <c r="K99" s="117"/>
    </row>
    <row r="100" spans="1:11" ht="24.75" customHeight="1">
      <c r="A100" s="126" t="s">
        <v>95</v>
      </c>
      <c r="B100" s="126"/>
      <c r="C100" s="126"/>
      <c r="E100" s="58" t="s">
        <v>94</v>
      </c>
      <c r="G100" s="117"/>
      <c r="H100" s="117"/>
      <c r="I100" s="117"/>
      <c r="J100" s="117"/>
      <c r="K100" s="117"/>
    </row>
    <row r="101" spans="7:11" ht="12">
      <c r="G101" s="117"/>
      <c r="H101" s="117"/>
      <c r="I101" s="117"/>
      <c r="J101" s="117"/>
      <c r="K101" s="117"/>
    </row>
    <row r="102" spans="7:11" ht="12">
      <c r="G102" s="117"/>
      <c r="H102" s="117"/>
      <c r="I102" s="117"/>
      <c r="J102" s="117"/>
      <c r="K102" s="117"/>
    </row>
    <row r="103" spans="7:11" ht="12">
      <c r="G103" s="117"/>
      <c r="H103" s="117"/>
      <c r="I103" s="117"/>
      <c r="J103" s="117"/>
      <c r="K103" s="117"/>
    </row>
    <row r="104" spans="7:11" ht="12">
      <c r="G104" s="117"/>
      <c r="H104" s="117"/>
      <c r="I104" s="117"/>
      <c r="J104" s="117"/>
      <c r="K104" s="117"/>
    </row>
  </sheetData>
  <sheetProtection/>
  <mergeCells count="45">
    <mergeCell ref="G19:J19"/>
    <mergeCell ref="F10:J10"/>
    <mergeCell ref="A10:E10"/>
    <mergeCell ref="A17:A18"/>
    <mergeCell ref="B17:B18"/>
    <mergeCell ref="C17:E17"/>
    <mergeCell ref="A12:E12"/>
    <mergeCell ref="F12:J12"/>
    <mergeCell ref="B91:E91"/>
    <mergeCell ref="B65:E65"/>
    <mergeCell ref="B67:E67"/>
    <mergeCell ref="B69:E69"/>
    <mergeCell ref="B47:E47"/>
    <mergeCell ref="F15:J15"/>
    <mergeCell ref="B79:E79"/>
    <mergeCell ref="B83:E83"/>
    <mergeCell ref="B85:E85"/>
    <mergeCell ref="B87:E87"/>
    <mergeCell ref="B75:E75"/>
    <mergeCell ref="B71:E71"/>
    <mergeCell ref="B59:E59"/>
    <mergeCell ref="B57:E57"/>
    <mergeCell ref="B55:E55"/>
    <mergeCell ref="B73:E73"/>
    <mergeCell ref="B63:E63"/>
    <mergeCell ref="B45:E45"/>
    <mergeCell ref="F14:J14"/>
    <mergeCell ref="A13:E13"/>
    <mergeCell ref="B51:E51"/>
    <mergeCell ref="A11:E11"/>
    <mergeCell ref="F11:J11"/>
    <mergeCell ref="A15:E15"/>
    <mergeCell ref="B41:E41"/>
    <mergeCell ref="B19:E19"/>
    <mergeCell ref="A14:E14"/>
    <mergeCell ref="A100:C100"/>
    <mergeCell ref="B77:E77"/>
    <mergeCell ref="B89:E89"/>
    <mergeCell ref="B30:E30"/>
    <mergeCell ref="B49:E49"/>
    <mergeCell ref="B43:E43"/>
    <mergeCell ref="B81:E81"/>
    <mergeCell ref="B61:E61"/>
    <mergeCell ref="B93:E93"/>
    <mergeCell ref="B53:E53"/>
  </mergeCells>
  <printOptions/>
  <pageMargins left="1.3779527559055118" right="0.3937007874015748" top="0.7874015748031497" bottom="0.7086614173228347" header="0.2755905511811024" footer="0.35433070866141736"/>
  <pageSetup fitToHeight="2" horizontalDpi="600" verticalDpi="600" orientation="portrait" paperSize="9" scale="71" r:id="rId1"/>
  <headerFooter scaleWithDoc="0" alignWithMargins="0">
    <oddFooter>&amp;LПост.838</oddFooter>
  </headerFooter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2019-05-14T07:53:11Z</cp:lastPrinted>
  <dcterms:created xsi:type="dcterms:W3CDTF">2012-07-02T11:45:50Z</dcterms:created>
  <dcterms:modified xsi:type="dcterms:W3CDTF">2019-05-16T05:56:46Z</dcterms:modified>
  <cp:category/>
  <cp:version/>
  <cp:contentType/>
  <cp:contentStatus/>
</cp:coreProperties>
</file>