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'Лист1'!$A$1:$R$56</definedName>
  </definedNames>
  <calcPr fullCalcOnLoad="1"/>
</workbook>
</file>

<file path=xl/sharedStrings.xml><?xml version="1.0" encoding="utf-8"?>
<sst xmlns="http://schemas.openxmlformats.org/spreadsheetml/2006/main" count="92" uniqueCount="88">
  <si>
    <t>НОРМАТИВНЫЕ ЗАТРАТЫ</t>
  </si>
  <si>
    <t>№ п/п</t>
  </si>
  <si>
    <t>Наименование муниципальной услуги</t>
  </si>
  <si>
    <t>Численность</t>
  </si>
  <si>
    <t>Итого нормативные затраты</t>
  </si>
  <si>
    <t>В стоимостном выражении,          тыс. руб.</t>
  </si>
  <si>
    <t>прочие затраты, тыс.руб.</t>
  </si>
  <si>
    <t xml:space="preserve">оплата труда, тыс.руб. </t>
  </si>
  <si>
    <t xml:space="preserve">коммуниальные услуги, тыс.руб. </t>
  </si>
  <si>
    <t xml:space="preserve">Нормативные затраты на содержание имущества муниципальных учреждений,тыс. руб. </t>
  </si>
  <si>
    <t>НА ОКАЗАНИЕ МУНИЦИПАЛЬНЫХ УСЛУГ (ВЫПОЛНЕНИЕ РАБОТ) ФИЗИЧЕСКИМ И ЮРИДИЧЕСКИМ ЛИЦАМ</t>
  </si>
  <si>
    <t>Стрижка кустарника</t>
  </si>
  <si>
    <t xml:space="preserve"> </t>
  </si>
  <si>
    <t>Прочие мероприятия по благоустройству</t>
  </si>
  <si>
    <t xml:space="preserve">В натуральном выражении, ед.  </t>
  </si>
  <si>
    <t>Итого нормативные затраты на муниципальную услугу, тыс.руб.</t>
  </si>
  <si>
    <t>Прочие затраты, связанные с оказанием муниципальной услуги, тыс. руб.</t>
  </si>
  <si>
    <t xml:space="preserve">Нормативные затраты на коммунальные услуги, связанные с оказанием муниципальной услуги,              тыс. руб. </t>
  </si>
  <si>
    <t xml:space="preserve">Нормативные затраты на оплату труда и начисления на выплаты по оплате труда,           тыс. руб. </t>
  </si>
  <si>
    <t>кол-во раз</t>
  </si>
  <si>
    <t xml:space="preserve">    </t>
  </si>
  <si>
    <t>Устройство основания для губернаторских площадок</t>
  </si>
  <si>
    <t>Содержание внутриквартальных дорог городского поселения Сергиев Посад</t>
  </si>
  <si>
    <t xml:space="preserve">Сергиево-Посадского </t>
  </si>
  <si>
    <t>муниципального района</t>
  </si>
  <si>
    <t>Объёмы муниципального задания на оказание муниципальных услуг/работ</t>
  </si>
  <si>
    <t>Ежедневная уборка городского поселения СергиевПосад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</si>
  <si>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</si>
  <si>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</si>
  <si>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</si>
  <si>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</si>
  <si>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</si>
  <si>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</si>
  <si>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</si>
  <si>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</si>
  <si>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</si>
  <si>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</si>
  <si>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</si>
  <si>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</si>
  <si>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</si>
  <si>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</si>
  <si>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</si>
  <si>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</si>
  <si>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</si>
  <si>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7.1.</t>
  </si>
  <si>
    <t>7.2.</t>
  </si>
  <si>
    <t>7.3.</t>
  </si>
  <si>
    <t>7.4.</t>
  </si>
  <si>
    <t>7.5.</t>
  </si>
  <si>
    <t>7.6.</t>
  </si>
  <si>
    <t>8.</t>
  </si>
  <si>
    <t>8.1.</t>
  </si>
  <si>
    <t>4.6.</t>
  </si>
  <si>
    <t>Переселение граждан из домов, признанных аварийными и подлежащих сносу или реконструкции (28059000100000000000102)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</si>
  <si>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 (28059000100000000000102)</t>
  </si>
  <si>
    <t>Предоставление муниципального имущества в аренду или безвозмездное пользование (кроме земли) (273982004004000080001)</t>
  </si>
  <si>
    <t>Уборка территории и аналогичная деятельность (274502011000000000001)</t>
  </si>
  <si>
    <t>Организация благоустройства и озеленения (274422012000000000001)</t>
  </si>
  <si>
    <t>Организация благоустройства и озеленения (274422013000000000001)</t>
  </si>
  <si>
    <t>Организация благоустройства и озеленения (274422018000000000001)</t>
  </si>
  <si>
    <t>Уборка территории и аналогичная деятельность (274502012000000000001)</t>
  </si>
  <si>
    <t>Организация благоустройства и озеленения (274422015000000000001)</t>
  </si>
  <si>
    <t>Постановлением Главы</t>
  </si>
  <si>
    <t>Утверждены</t>
  </si>
  <si>
    <t>В 2019 ГОДУ</t>
  </si>
  <si>
    <t>МУНИЦИПАЛЬНЫМ БЮДЖЕТНЫМ УЧРЕЖДЕНИЕМ "БЛАГОУСТРОЙСТВО СЕРГИЕВ ПОСАД"</t>
  </si>
  <si>
    <t>Ремонт контейнерных площадок, договор  с региональным оператором на вывоз мусора.</t>
  </si>
  <si>
    <t>Проведение субботников на территории городского поселения Сергиев Посад</t>
  </si>
  <si>
    <t>Содержание и ремонт ограждения (пр.Красной Армии, ул.Ильинская) (п.м.)</t>
  </si>
  <si>
    <t>Помывка,окраска опор уличного освещения</t>
  </si>
  <si>
    <t>Ликвидация рекламного мусора</t>
  </si>
  <si>
    <t>Побелка деревьев: вдоль центральных автодорог города</t>
  </si>
  <si>
    <t>Содержание газонов города (кошение, сбор травы и мусора, их вывоз) и озеленение (устройство газонов и кашпо)</t>
  </si>
  <si>
    <t>Формовочная подрезка крон деревьев и посадка саженцев деревьев в городе Сергиев Посад</t>
  </si>
  <si>
    <t>Аварийная и санитарная вырубка деревьев</t>
  </si>
  <si>
    <t>Посадка цветников-однолетников и уход за ними</t>
  </si>
  <si>
    <t>Посадка луковичных культур в цветники: тюльпаны, нарциссы, мускарии, крокусы и т.п. и уход за ними</t>
  </si>
  <si>
    <t>Праздничное оформление города</t>
  </si>
  <si>
    <t xml:space="preserve">Выполнение работ по благоустройству общественных пространств </t>
  </si>
  <si>
    <t>Проведение работ по "Доступной среде"</t>
  </si>
  <si>
    <t>Устройство площадок для выгула собак</t>
  </si>
  <si>
    <t xml:space="preserve">Содержание городских фонтанов </t>
  </si>
  <si>
    <t>Ремонт и содержание памятников</t>
  </si>
  <si>
    <t>Содержание и ремонт городской навигации</t>
  </si>
  <si>
    <t>Ремонт детских игровых площадок</t>
  </si>
  <si>
    <t>Обслуживание газовых горелок и приобретение газа для "Вечного огня"</t>
  </si>
  <si>
    <t xml:space="preserve">Выполнение работ по губернаторской программе "Комплексное благоустройство дворовых территорий" </t>
  </si>
  <si>
    <t>от 09.04.2019 № 645-ПГ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</si>
</sst>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#,##0.0"/>
    <numFmt numFmtId="182" formatCode="0.0"/>
    <numFmt numFmtId="183" formatCode="0.000"/>
    <numFmt numFmtId="184" formatCode="0.0000"/>
    <numFmt numFmtId="185" formatCode="0.000E+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</numFmts>
  <fonts count="49"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6" fillId="0" borderId="10" xfId="0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0" fillId="0" borderId="0" xfId="40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view="pageBreakPreview" zoomScale="110" zoomScaleSheetLayoutView="110" workbookViewId="0" topLeftCell="A1">
      <selection activeCell="O6" sqref="O6:R6"/>
    </sheetView>
  </sheetViews>
  <sheetFormatPr defaultColWidth="9.140625" defaultRowHeight="12"/>
  <cols>
    <col min="1" max="1" width="5.421875" style="42" customWidth="1"/>
    <col min="2" max="2" width="54.8515625" style="42" customWidth="1"/>
    <col min="3" max="3" width="13.28125" style="3" hidden="1" customWidth="1"/>
    <col min="4" max="4" width="15.140625" style="4" customWidth="1"/>
    <col min="5" max="5" width="12.8515625" style="3" hidden="1" customWidth="1"/>
    <col min="6" max="6" width="16.57421875" style="3" customWidth="1"/>
    <col min="7" max="7" width="12.8515625" style="3" hidden="1" customWidth="1"/>
    <col min="8" max="8" width="14.140625" style="4" customWidth="1"/>
    <col min="9" max="9" width="11.8515625" style="3" hidden="1" customWidth="1"/>
    <col min="10" max="10" width="14.00390625" style="5" customWidth="1"/>
    <col min="11" max="11" width="0.13671875" style="3" customWidth="1"/>
    <col min="12" max="12" width="15.421875" style="6" customWidth="1"/>
    <col min="13" max="13" width="17.57421875" style="3" customWidth="1"/>
    <col min="14" max="14" width="18.421875" style="10" customWidth="1"/>
    <col min="15" max="15" width="19.140625" style="9" customWidth="1"/>
    <col min="16" max="16" width="0" style="8" hidden="1" customWidth="1"/>
    <col min="17" max="17" width="15.8515625" style="7" hidden="1" customWidth="1"/>
    <col min="18" max="18" width="19.140625" style="8" customWidth="1"/>
    <col min="19" max="16384" width="9.140625" style="8" customWidth="1"/>
  </cols>
  <sheetData>
    <row r="1" spans="1:18" s="3" customFormat="1" ht="28.5" customHeight="1">
      <c r="A1" s="3" t="s">
        <v>12</v>
      </c>
      <c r="D1" s="4"/>
      <c r="H1" s="4"/>
      <c r="J1" s="5"/>
      <c r="L1" s="6"/>
      <c r="N1" s="4"/>
      <c r="O1" s="73"/>
      <c r="P1" s="73"/>
      <c r="Q1" s="73"/>
      <c r="R1" s="73"/>
    </row>
    <row r="2" spans="1:18" s="3" customFormat="1" ht="21" customHeight="1">
      <c r="A2" s="3" t="s">
        <v>12</v>
      </c>
      <c r="D2" s="4"/>
      <c r="H2" s="4"/>
      <c r="J2" s="5"/>
      <c r="L2" s="6"/>
      <c r="N2" s="4"/>
      <c r="O2" s="74" t="s">
        <v>63</v>
      </c>
      <c r="P2" s="74"/>
      <c r="Q2" s="74"/>
      <c r="R2" s="74"/>
    </row>
    <row r="3" spans="4:18" s="3" customFormat="1" ht="21" customHeight="1">
      <c r="D3" s="4"/>
      <c r="H3" s="4"/>
      <c r="J3" s="5"/>
      <c r="L3" s="6"/>
      <c r="N3" s="4"/>
      <c r="O3" s="74" t="s">
        <v>62</v>
      </c>
      <c r="P3" s="74"/>
      <c r="Q3" s="74"/>
      <c r="R3" s="74"/>
    </row>
    <row r="4" spans="4:18" s="3" customFormat="1" ht="21" customHeight="1">
      <c r="D4" s="4"/>
      <c r="H4" s="4"/>
      <c r="J4" s="5"/>
      <c r="L4" s="6"/>
      <c r="N4" s="4"/>
      <c r="O4" s="74" t="s">
        <v>23</v>
      </c>
      <c r="P4" s="74"/>
      <c r="Q4" s="74"/>
      <c r="R4" s="74"/>
    </row>
    <row r="5" spans="4:18" s="3" customFormat="1" ht="21" customHeight="1">
      <c r="D5" s="4"/>
      <c r="H5" s="4"/>
      <c r="J5" s="5"/>
      <c r="L5" s="6"/>
      <c r="N5" s="4"/>
      <c r="O5" s="74" t="s">
        <v>24</v>
      </c>
      <c r="P5" s="74"/>
      <c r="Q5" s="74"/>
      <c r="R5" s="74"/>
    </row>
    <row r="6" spans="4:18" s="3" customFormat="1" ht="21" customHeight="1">
      <c r="D6" s="4"/>
      <c r="H6" s="4"/>
      <c r="J6" s="5"/>
      <c r="L6" s="6"/>
      <c r="N6" s="4"/>
      <c r="O6" s="75" t="s">
        <v>87</v>
      </c>
      <c r="P6" s="75"/>
      <c r="Q6" s="75"/>
      <c r="R6" s="75"/>
    </row>
    <row r="7" spans="4:15" s="3" customFormat="1" ht="15.75">
      <c r="D7" s="4"/>
      <c r="H7" s="4"/>
      <c r="J7" s="5"/>
      <c r="L7" s="6"/>
      <c r="N7" s="4"/>
      <c r="O7" s="4" t="s">
        <v>12</v>
      </c>
    </row>
    <row r="8" spans="4:15" s="3" customFormat="1" ht="32.25" customHeight="1">
      <c r="D8" s="4"/>
      <c r="H8" s="4"/>
      <c r="J8" s="5"/>
      <c r="L8" s="6"/>
      <c r="N8" s="10"/>
      <c r="O8" s="4"/>
    </row>
    <row r="9" spans="1:16" s="3" customFormat="1" ht="15.75" customHeight="1">
      <c r="A9" s="65" t="s">
        <v>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11"/>
    </row>
    <row r="10" spans="1:16" s="3" customFormat="1" ht="15.75" customHeight="1">
      <c r="A10" s="65" t="s">
        <v>10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11"/>
    </row>
    <row r="11" spans="1:16" s="3" customFormat="1" ht="15.75" customHeight="1">
      <c r="A11" s="65" t="s">
        <v>65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11"/>
    </row>
    <row r="12" spans="1:16" s="3" customFormat="1" ht="15.75" customHeight="1">
      <c r="A12" s="65" t="s">
        <v>64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11"/>
    </row>
    <row r="13" spans="4:17" s="3" customFormat="1" ht="15.75">
      <c r="D13" s="4"/>
      <c r="F13" s="66"/>
      <c r="G13" s="66"/>
      <c r="H13" s="66"/>
      <c r="I13" s="66"/>
      <c r="J13" s="66"/>
      <c r="K13" s="12"/>
      <c r="L13" s="6"/>
      <c r="N13" s="10"/>
      <c r="O13" s="4"/>
      <c r="Q13" s="12"/>
    </row>
    <row r="14" spans="1:17" s="3" customFormat="1" ht="48" customHeight="1">
      <c r="A14" s="67" t="s">
        <v>1</v>
      </c>
      <c r="B14" s="68" t="s">
        <v>2</v>
      </c>
      <c r="C14" s="14"/>
      <c r="D14" s="15"/>
      <c r="E14" s="67"/>
      <c r="F14" s="67"/>
      <c r="G14" s="67"/>
      <c r="H14" s="67"/>
      <c r="I14" s="67"/>
      <c r="J14" s="67"/>
      <c r="K14" s="16"/>
      <c r="L14" s="69" t="s">
        <v>25</v>
      </c>
      <c r="M14" s="70"/>
      <c r="N14" s="71" t="s">
        <v>9</v>
      </c>
      <c r="O14" s="71" t="s">
        <v>4</v>
      </c>
      <c r="Q14" s="16"/>
    </row>
    <row r="15" spans="1:17" s="3" customFormat="1" ht="151.5" customHeight="1">
      <c r="A15" s="67"/>
      <c r="B15" s="68"/>
      <c r="C15" s="14" t="s">
        <v>7</v>
      </c>
      <c r="D15" s="13" t="s">
        <v>18</v>
      </c>
      <c r="E15" s="13" t="s">
        <v>8</v>
      </c>
      <c r="F15" s="13" t="s">
        <v>17</v>
      </c>
      <c r="G15" s="13" t="s">
        <v>6</v>
      </c>
      <c r="H15" s="13" t="s">
        <v>16</v>
      </c>
      <c r="I15" s="13" t="s">
        <v>3</v>
      </c>
      <c r="J15" s="17" t="s">
        <v>15</v>
      </c>
      <c r="K15" s="13" t="s">
        <v>19</v>
      </c>
      <c r="L15" s="14" t="s">
        <v>14</v>
      </c>
      <c r="M15" s="13" t="s">
        <v>5</v>
      </c>
      <c r="N15" s="72"/>
      <c r="O15" s="72"/>
      <c r="Q15" s="18" t="s">
        <v>19</v>
      </c>
    </row>
    <row r="16" spans="1:17" s="25" customFormat="1" ht="15.75">
      <c r="A16" s="19">
        <v>1</v>
      </c>
      <c r="B16" s="20">
        <v>2</v>
      </c>
      <c r="C16" s="21"/>
      <c r="D16" s="22">
        <v>3</v>
      </c>
      <c r="E16" s="22"/>
      <c r="F16" s="22">
        <v>4</v>
      </c>
      <c r="G16" s="22"/>
      <c r="H16" s="22">
        <v>5</v>
      </c>
      <c r="I16" s="21"/>
      <c r="J16" s="23">
        <v>6</v>
      </c>
      <c r="K16" s="21">
        <v>7</v>
      </c>
      <c r="L16" s="22">
        <v>7</v>
      </c>
      <c r="M16" s="21">
        <v>8</v>
      </c>
      <c r="N16" s="22">
        <v>9</v>
      </c>
      <c r="O16" s="24">
        <v>10</v>
      </c>
      <c r="Q16" s="26">
        <v>7</v>
      </c>
    </row>
    <row r="17" spans="1:17" s="25" customFormat="1" ht="51.75" customHeight="1">
      <c r="A17" s="19">
        <v>1</v>
      </c>
      <c r="B17" s="56" t="s">
        <v>53</v>
      </c>
      <c r="C17" s="21"/>
      <c r="D17" s="49">
        <v>16.06</v>
      </c>
      <c r="E17" s="49"/>
      <c r="F17" s="49">
        <v>0.07</v>
      </c>
      <c r="G17" s="49"/>
      <c r="H17" s="49">
        <v>9.74</v>
      </c>
      <c r="I17" s="49"/>
      <c r="J17" s="49">
        <v>25.87</v>
      </c>
      <c r="K17" s="49"/>
      <c r="L17" s="49">
        <v>83</v>
      </c>
      <c r="M17" s="49">
        <v>1499.98</v>
      </c>
      <c r="N17" s="49">
        <v>0.02</v>
      </c>
      <c r="O17" s="58">
        <v>1500</v>
      </c>
      <c r="Q17" s="26"/>
    </row>
    <row r="18" spans="1:18" s="25" customFormat="1" ht="58.5" customHeight="1">
      <c r="A18" s="19">
        <v>2</v>
      </c>
      <c r="B18" s="57" t="s">
        <v>54</v>
      </c>
      <c r="C18" s="21"/>
      <c r="D18" s="49">
        <v>32.13</v>
      </c>
      <c r="E18" s="49"/>
      <c r="F18" s="49">
        <v>0.15</v>
      </c>
      <c r="G18" s="49"/>
      <c r="H18" s="49">
        <v>19.48</v>
      </c>
      <c r="I18" s="49"/>
      <c r="J18" s="49">
        <v>51.76</v>
      </c>
      <c r="K18" s="49">
        <v>83</v>
      </c>
      <c r="L18" s="49">
        <v>83</v>
      </c>
      <c r="M18" s="49">
        <v>2499.88</v>
      </c>
      <c r="N18" s="49">
        <v>0.12</v>
      </c>
      <c r="O18" s="58">
        <v>2500</v>
      </c>
      <c r="Q18" s="61"/>
      <c r="R18" s="62"/>
    </row>
    <row r="19" spans="1:18" s="25" customFormat="1" ht="58.5" customHeight="1">
      <c r="A19" s="19">
        <v>3</v>
      </c>
      <c r="B19" s="57" t="s">
        <v>55</v>
      </c>
      <c r="C19" s="21"/>
      <c r="D19" s="49">
        <v>15</v>
      </c>
      <c r="E19" s="49"/>
      <c r="F19" s="49">
        <v>0</v>
      </c>
      <c r="G19" s="49"/>
      <c r="H19" s="49">
        <v>10</v>
      </c>
      <c r="I19" s="49"/>
      <c r="J19" s="49">
        <v>14.23529</v>
      </c>
      <c r="K19" s="49"/>
      <c r="L19" s="49">
        <v>170</v>
      </c>
      <c r="M19" s="49">
        <v>2420</v>
      </c>
      <c r="N19" s="49">
        <v>55.00000000000001</v>
      </c>
      <c r="O19" s="58">
        <v>2500</v>
      </c>
      <c r="Q19" s="61"/>
      <c r="R19" s="63"/>
    </row>
    <row r="20" spans="1:18" s="25" customFormat="1" ht="15" customHeight="1">
      <c r="A20" s="19"/>
      <c r="B20" s="57"/>
      <c r="C20" s="2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5"/>
      <c r="Q20" s="61"/>
      <c r="R20" s="62"/>
    </row>
    <row r="21" spans="1:18" s="25" customFormat="1" ht="38.25" customHeight="1">
      <c r="A21" s="19">
        <v>4</v>
      </c>
      <c r="B21" s="57" t="s">
        <v>56</v>
      </c>
      <c r="C21" s="2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5"/>
      <c r="Q21" s="61"/>
      <c r="R21" s="62"/>
    </row>
    <row r="22" spans="1:17" s="3" customFormat="1" ht="33.75" customHeight="1">
      <c r="A22" s="13" t="s">
        <v>27</v>
      </c>
      <c r="B22" s="52" t="s">
        <v>26</v>
      </c>
      <c r="C22" s="21"/>
      <c r="D22" s="43">
        <f aca="true" t="shared" si="0" ref="D22:D27">O22*0.4%</f>
        <v>238.2968</v>
      </c>
      <c r="E22" s="44"/>
      <c r="F22" s="43">
        <v>0</v>
      </c>
      <c r="G22" s="44"/>
      <c r="H22" s="43">
        <f aca="true" t="shared" si="1" ref="H22:H27">O22*0.6%</f>
        <v>357.4452</v>
      </c>
      <c r="I22" s="44"/>
      <c r="J22" s="45">
        <f aca="true" t="shared" si="2" ref="J22:J27">M22/K22/L22</f>
        <v>0.34423620257395954</v>
      </c>
      <c r="K22" s="46">
        <v>1</v>
      </c>
      <c r="L22" s="47">
        <v>167524</v>
      </c>
      <c r="M22" s="43">
        <f aca="true" t="shared" si="3" ref="M22:M27">O22-N22-H22-D22</f>
        <v>57667.8256</v>
      </c>
      <c r="N22" s="48">
        <f aca="true" t="shared" si="4" ref="N22:N27">O22*2.2%</f>
        <v>1310.6324</v>
      </c>
      <c r="O22" s="43">
        <v>59574.2</v>
      </c>
      <c r="P22" s="3">
        <v>453.1039</v>
      </c>
      <c r="Q22" s="1">
        <v>1</v>
      </c>
    </row>
    <row r="23" spans="1:17" s="3" customFormat="1" ht="36.75" customHeight="1">
      <c r="A23" s="13" t="s">
        <v>28</v>
      </c>
      <c r="B23" s="52" t="s">
        <v>66</v>
      </c>
      <c r="C23" s="21"/>
      <c r="D23" s="43">
        <f t="shared" si="0"/>
        <v>10</v>
      </c>
      <c r="E23" s="44"/>
      <c r="F23" s="43">
        <v>0</v>
      </c>
      <c r="G23" s="44"/>
      <c r="H23" s="43">
        <f t="shared" si="1"/>
        <v>15</v>
      </c>
      <c r="I23" s="44"/>
      <c r="J23" s="45">
        <f t="shared" si="2"/>
        <v>71.17647058823529</v>
      </c>
      <c r="K23" s="46">
        <v>1</v>
      </c>
      <c r="L23" s="47">
        <v>34</v>
      </c>
      <c r="M23" s="43">
        <f t="shared" si="3"/>
        <v>2420</v>
      </c>
      <c r="N23" s="48">
        <f t="shared" si="4"/>
        <v>55.00000000000001</v>
      </c>
      <c r="O23" s="43">
        <v>2500</v>
      </c>
      <c r="P23" s="3">
        <v>453.1039</v>
      </c>
      <c r="Q23" s="1">
        <v>12</v>
      </c>
    </row>
    <row r="24" spans="1:17" s="3" customFormat="1" ht="35.25" customHeight="1">
      <c r="A24" s="13" t="s">
        <v>29</v>
      </c>
      <c r="B24" s="52" t="s">
        <v>67</v>
      </c>
      <c r="C24" s="21"/>
      <c r="D24" s="43">
        <f t="shared" si="0"/>
        <v>1.8</v>
      </c>
      <c r="E24" s="44"/>
      <c r="F24" s="43">
        <v>0</v>
      </c>
      <c r="G24" s="44"/>
      <c r="H24" s="43">
        <f t="shared" si="1"/>
        <v>2.7</v>
      </c>
      <c r="I24" s="44"/>
      <c r="J24" s="45">
        <f t="shared" si="2"/>
        <v>145.20000000000002</v>
      </c>
      <c r="K24" s="46">
        <v>1</v>
      </c>
      <c r="L24" s="47">
        <v>3</v>
      </c>
      <c r="M24" s="43">
        <f t="shared" si="3"/>
        <v>435.6</v>
      </c>
      <c r="N24" s="48">
        <f t="shared" si="4"/>
        <v>9.9</v>
      </c>
      <c r="O24" s="43">
        <v>450</v>
      </c>
      <c r="P24" s="3">
        <v>453.1039</v>
      </c>
      <c r="Q24" s="1">
        <v>1</v>
      </c>
    </row>
    <row r="25" spans="1:17" s="3" customFormat="1" ht="30.75" customHeight="1">
      <c r="A25" s="13" t="s">
        <v>30</v>
      </c>
      <c r="B25" s="64" t="s">
        <v>68</v>
      </c>
      <c r="C25" s="21"/>
      <c r="D25" s="43">
        <f t="shared" si="0"/>
        <v>7.1782</v>
      </c>
      <c r="E25" s="44"/>
      <c r="F25" s="43">
        <v>0</v>
      </c>
      <c r="G25" s="44"/>
      <c r="H25" s="43">
        <f t="shared" si="1"/>
        <v>10.7673</v>
      </c>
      <c r="I25" s="44"/>
      <c r="J25" s="45">
        <f t="shared" si="2"/>
        <v>0.2548971973587674</v>
      </c>
      <c r="K25" s="46">
        <v>1</v>
      </c>
      <c r="L25" s="47">
        <v>6815</v>
      </c>
      <c r="M25" s="43">
        <f t="shared" si="3"/>
        <v>1737.1244</v>
      </c>
      <c r="N25" s="48">
        <f t="shared" si="4"/>
        <v>39.4801</v>
      </c>
      <c r="O25" s="43">
        <v>1794.55</v>
      </c>
      <c r="P25" s="3">
        <v>453.1039</v>
      </c>
      <c r="Q25" s="1">
        <v>1</v>
      </c>
    </row>
    <row r="26" spans="1:17" s="3" customFormat="1" ht="40.5" customHeight="1">
      <c r="A26" s="13" t="s">
        <v>31</v>
      </c>
      <c r="B26" s="53" t="s">
        <v>69</v>
      </c>
      <c r="C26" s="21"/>
      <c r="D26" s="43">
        <f t="shared" si="0"/>
        <v>2.2880000000000003</v>
      </c>
      <c r="E26" s="44"/>
      <c r="F26" s="43">
        <v>0</v>
      </c>
      <c r="G26" s="44"/>
      <c r="H26" s="43">
        <f t="shared" si="1"/>
        <v>3.432</v>
      </c>
      <c r="I26" s="44"/>
      <c r="J26" s="45">
        <f t="shared" si="2"/>
        <v>3.4606000000000003</v>
      </c>
      <c r="K26" s="46">
        <v>1</v>
      </c>
      <c r="L26" s="47">
        <v>160</v>
      </c>
      <c r="M26" s="43">
        <f t="shared" si="3"/>
        <v>553.696</v>
      </c>
      <c r="N26" s="48">
        <f t="shared" si="4"/>
        <v>12.584000000000001</v>
      </c>
      <c r="O26" s="43">
        <v>572</v>
      </c>
      <c r="Q26" s="1"/>
    </row>
    <row r="27" spans="1:17" s="3" customFormat="1" ht="30.75" customHeight="1">
      <c r="A27" s="13" t="s">
        <v>52</v>
      </c>
      <c r="B27" s="52" t="s">
        <v>70</v>
      </c>
      <c r="C27" s="28"/>
      <c r="D27" s="43">
        <f t="shared" si="0"/>
        <v>3.1124</v>
      </c>
      <c r="E27" s="49" t="e">
        <f>#REF!+#REF!</f>
        <v>#REF!</v>
      </c>
      <c r="F27" s="43">
        <v>0</v>
      </c>
      <c r="G27" s="49" t="e">
        <f>#REF!+#REF!</f>
        <v>#REF!</v>
      </c>
      <c r="H27" s="43">
        <f t="shared" si="1"/>
        <v>4.6686000000000005</v>
      </c>
      <c r="I27" s="50">
        <f>L27</f>
        <v>1</v>
      </c>
      <c r="J27" s="45">
        <f t="shared" si="2"/>
        <v>753.2008000000001</v>
      </c>
      <c r="K27" s="46">
        <v>1</v>
      </c>
      <c r="L27" s="47">
        <v>1</v>
      </c>
      <c r="M27" s="43">
        <f t="shared" si="3"/>
        <v>753.2008000000001</v>
      </c>
      <c r="N27" s="48">
        <f t="shared" si="4"/>
        <v>17.1182</v>
      </c>
      <c r="O27" s="43">
        <v>778.1</v>
      </c>
      <c r="P27" s="3">
        <v>453.1039</v>
      </c>
      <c r="Q27" s="1">
        <v>1</v>
      </c>
    </row>
    <row r="28" spans="1:17" s="3" customFormat="1" ht="36.75" customHeight="1">
      <c r="A28" s="27">
        <v>5</v>
      </c>
      <c r="B28" s="60" t="s">
        <v>57</v>
      </c>
      <c r="C28" s="21"/>
      <c r="D28" s="43"/>
      <c r="E28" s="44"/>
      <c r="F28" s="43"/>
      <c r="G28" s="44"/>
      <c r="H28" s="43"/>
      <c r="I28" s="44"/>
      <c r="J28" s="45"/>
      <c r="K28" s="46"/>
      <c r="L28" s="47"/>
      <c r="M28" s="43"/>
      <c r="N28" s="48"/>
      <c r="O28" s="43"/>
      <c r="Q28" s="1"/>
    </row>
    <row r="29" spans="1:17" s="3" customFormat="1" ht="39.75" customHeight="1">
      <c r="A29" s="13" t="s">
        <v>32</v>
      </c>
      <c r="B29" s="52" t="s">
        <v>71</v>
      </c>
      <c r="C29" s="21"/>
      <c r="D29" s="49">
        <f>O29*0.4%</f>
        <v>0.96524</v>
      </c>
      <c r="E29" s="51"/>
      <c r="F29" s="49">
        <v>0</v>
      </c>
      <c r="G29" s="51"/>
      <c r="H29" s="49">
        <f>O29*0.6%</f>
        <v>1.4478600000000001</v>
      </c>
      <c r="I29" s="51"/>
      <c r="J29" s="54">
        <f>M29/K29/L29</f>
        <v>0.1363619848219498</v>
      </c>
      <c r="K29" s="54">
        <v>1</v>
      </c>
      <c r="L29" s="49">
        <v>1713</v>
      </c>
      <c r="M29" s="49">
        <f>O29-N29-H29-D29</f>
        <v>233.58808000000002</v>
      </c>
      <c r="N29" s="54">
        <f>O29*2.2%</f>
        <v>5.308820000000001</v>
      </c>
      <c r="O29" s="49">
        <v>241.31</v>
      </c>
      <c r="P29" s="3">
        <v>453.1039</v>
      </c>
      <c r="Q29" s="1">
        <v>1</v>
      </c>
    </row>
    <row r="30" spans="1:18" s="3" customFormat="1" ht="53.25" customHeight="1">
      <c r="A30" s="13" t="s">
        <v>33</v>
      </c>
      <c r="B30" s="52" t="s">
        <v>72</v>
      </c>
      <c r="C30" s="21"/>
      <c r="D30" s="43">
        <f>O30*0.4%</f>
        <v>40.38632</v>
      </c>
      <c r="E30" s="44"/>
      <c r="F30" s="43">
        <v>0</v>
      </c>
      <c r="G30" s="44"/>
      <c r="H30" s="43">
        <f>O30*0.6%</f>
        <v>60.579480000000004</v>
      </c>
      <c r="I30" s="44"/>
      <c r="J30" s="45">
        <f>M30/K30/L30</f>
        <v>0.02079381778183435</v>
      </c>
      <c r="K30" s="46">
        <v>1</v>
      </c>
      <c r="L30" s="47">
        <v>470019</v>
      </c>
      <c r="M30" s="43">
        <f>O30-N30-H30-D30</f>
        <v>9773.48944</v>
      </c>
      <c r="N30" s="48">
        <f>O30*2.2%</f>
        <v>222.12476</v>
      </c>
      <c r="O30" s="43">
        <v>10096.58</v>
      </c>
      <c r="P30" s="3">
        <v>453.1039</v>
      </c>
      <c r="Q30" s="1">
        <v>9</v>
      </c>
      <c r="R30" s="3" t="s">
        <v>20</v>
      </c>
    </row>
    <row r="31" spans="1:17" s="3" customFormat="1" ht="30.75" customHeight="1">
      <c r="A31" s="13" t="s">
        <v>34</v>
      </c>
      <c r="B31" s="52" t="s">
        <v>11</v>
      </c>
      <c r="C31" s="21"/>
      <c r="D31" s="43">
        <f>O31*0.4%</f>
        <v>1.37996</v>
      </c>
      <c r="E31" s="44"/>
      <c r="F31" s="43">
        <v>0</v>
      </c>
      <c r="G31" s="44"/>
      <c r="H31" s="43">
        <f>O31*0.6%</f>
        <v>2.06994</v>
      </c>
      <c r="I31" s="44"/>
      <c r="J31" s="45">
        <f>M31/K31/L31</f>
        <v>0.04903822613803231</v>
      </c>
      <c r="K31" s="46">
        <v>1</v>
      </c>
      <c r="L31" s="47">
        <v>6810</v>
      </c>
      <c r="M31" s="43">
        <f>O31-N31-H31-D31</f>
        <v>333.95032000000003</v>
      </c>
      <c r="N31" s="48">
        <f>O31*2.2%</f>
        <v>7.589780000000001</v>
      </c>
      <c r="O31" s="43">
        <v>344.99</v>
      </c>
      <c r="P31" s="3">
        <v>453.1039</v>
      </c>
      <c r="Q31" s="1">
        <v>8</v>
      </c>
    </row>
    <row r="32" spans="1:17" s="3" customFormat="1" ht="30.75" customHeight="1">
      <c r="A32" s="13" t="s">
        <v>35</v>
      </c>
      <c r="B32" s="52" t="s">
        <v>73</v>
      </c>
      <c r="C32" s="21"/>
      <c r="D32" s="43">
        <f>O32*0.4%</f>
        <v>7.05096</v>
      </c>
      <c r="E32" s="44"/>
      <c r="F32" s="43">
        <v>0</v>
      </c>
      <c r="G32" s="44"/>
      <c r="H32" s="43">
        <f>O32*0.6%</f>
        <v>10.57644</v>
      </c>
      <c r="I32" s="44"/>
      <c r="J32" s="45">
        <f>M32/K32/L32</f>
        <v>2.179223908045977</v>
      </c>
      <c r="K32" s="46">
        <v>1</v>
      </c>
      <c r="L32" s="47">
        <v>783</v>
      </c>
      <c r="M32" s="43">
        <f>O32-N32-H32-D32</f>
        <v>1706.33232</v>
      </c>
      <c r="N32" s="48">
        <f>O32*2.2%</f>
        <v>38.780280000000005</v>
      </c>
      <c r="O32" s="43">
        <v>1762.74</v>
      </c>
      <c r="P32" s="3">
        <v>453.1039</v>
      </c>
      <c r="Q32" s="1">
        <v>1</v>
      </c>
    </row>
    <row r="33" spans="1:17" s="3" customFormat="1" ht="30.75" customHeight="1">
      <c r="A33" s="15" t="s">
        <v>36</v>
      </c>
      <c r="B33" s="52" t="s">
        <v>74</v>
      </c>
      <c r="C33" s="21"/>
      <c r="D33" s="43">
        <f>O33*0.4%</f>
        <v>9.830639999999999</v>
      </c>
      <c r="E33" s="44"/>
      <c r="F33" s="43">
        <v>0</v>
      </c>
      <c r="G33" s="44"/>
      <c r="H33" s="43">
        <f>O33*0.6%</f>
        <v>14.74596</v>
      </c>
      <c r="I33" s="44"/>
      <c r="J33" s="45">
        <f>M33/K33/L33</f>
        <v>3.8125238461538458</v>
      </c>
      <c r="K33" s="46">
        <v>1</v>
      </c>
      <c r="L33" s="47">
        <v>624</v>
      </c>
      <c r="M33" s="43">
        <f>O33-N33-H33-D33</f>
        <v>2379.0148799999997</v>
      </c>
      <c r="N33" s="48">
        <f>O33*2.2%</f>
        <v>54.06852</v>
      </c>
      <c r="O33" s="43">
        <v>2457.66</v>
      </c>
      <c r="P33" s="3">
        <v>453.1039</v>
      </c>
      <c r="Q33" s="1">
        <v>2</v>
      </c>
    </row>
    <row r="34" spans="1:17" s="3" customFormat="1" ht="39.75" customHeight="1">
      <c r="A34" s="27">
        <v>6</v>
      </c>
      <c r="B34" s="60" t="s">
        <v>58</v>
      </c>
      <c r="C34" s="21"/>
      <c r="D34" s="49"/>
      <c r="E34" s="51"/>
      <c r="F34" s="49"/>
      <c r="G34" s="51"/>
      <c r="H34" s="49"/>
      <c r="I34" s="51"/>
      <c r="J34" s="54"/>
      <c r="K34" s="54"/>
      <c r="L34" s="49"/>
      <c r="M34" s="49"/>
      <c r="N34" s="54"/>
      <c r="O34" s="49"/>
      <c r="Q34" s="1"/>
    </row>
    <row r="35" spans="1:17" s="3" customFormat="1" ht="47.25" customHeight="1">
      <c r="A35" s="13" t="s">
        <v>37</v>
      </c>
      <c r="B35" s="52" t="s">
        <v>75</v>
      </c>
      <c r="C35" s="21"/>
      <c r="D35" s="43">
        <f aca="true" t="shared" si="5" ref="D35:D41">O35*0.4%</f>
        <v>22.99144</v>
      </c>
      <c r="E35" s="44"/>
      <c r="F35" s="43">
        <v>0</v>
      </c>
      <c r="G35" s="44"/>
      <c r="H35" s="43">
        <f aca="true" t="shared" si="6" ref="H35:H41">O35*0.6%</f>
        <v>34.487159999999996</v>
      </c>
      <c r="I35" s="44"/>
      <c r="J35" s="45">
        <f aca="true" t="shared" si="7" ref="J35:J41">M35/K35/L35</f>
        <v>2.318110357470211</v>
      </c>
      <c r="K35" s="46">
        <v>1</v>
      </c>
      <c r="L35" s="47">
        <v>2400.2</v>
      </c>
      <c r="M35" s="43">
        <f aca="true" t="shared" si="8" ref="M35:M41">O35-N35-H35-D35</f>
        <v>5563.9284800000005</v>
      </c>
      <c r="N35" s="48">
        <f aca="true" t="shared" si="9" ref="N35:N41">O35*2.2%</f>
        <v>126.45292</v>
      </c>
      <c r="O35" s="43">
        <v>5747.86</v>
      </c>
      <c r="P35" s="3">
        <v>453.1039</v>
      </c>
      <c r="Q35" s="1">
        <v>10</v>
      </c>
    </row>
    <row r="36" spans="1:17" s="3" customFormat="1" ht="55.5" customHeight="1">
      <c r="A36" s="15" t="s">
        <v>38</v>
      </c>
      <c r="B36" s="52" t="s">
        <v>76</v>
      </c>
      <c r="C36" s="21"/>
      <c r="D36" s="43">
        <f t="shared" si="5"/>
        <v>12.73564</v>
      </c>
      <c r="E36" s="44"/>
      <c r="F36" s="43">
        <v>0</v>
      </c>
      <c r="G36" s="44"/>
      <c r="H36" s="43">
        <f t="shared" si="6"/>
        <v>19.10346</v>
      </c>
      <c r="I36" s="44"/>
      <c r="J36" s="45">
        <f t="shared" si="7"/>
        <v>1.801826881028939</v>
      </c>
      <c r="K36" s="46">
        <v>1</v>
      </c>
      <c r="L36" s="47">
        <v>1710.5</v>
      </c>
      <c r="M36" s="43">
        <f t="shared" si="8"/>
        <v>3082.0248800000004</v>
      </c>
      <c r="N36" s="48">
        <f t="shared" si="9"/>
        <v>70.04602</v>
      </c>
      <c r="O36" s="43">
        <v>3183.91</v>
      </c>
      <c r="P36" s="3">
        <v>453.1039</v>
      </c>
      <c r="Q36" s="1">
        <v>10</v>
      </c>
    </row>
    <row r="37" spans="1:17" s="3" customFormat="1" ht="30.75" customHeight="1">
      <c r="A37" s="13" t="s">
        <v>39</v>
      </c>
      <c r="B37" s="53" t="s">
        <v>77</v>
      </c>
      <c r="C37" s="21"/>
      <c r="D37" s="43">
        <f t="shared" si="5"/>
        <v>5.7052</v>
      </c>
      <c r="E37" s="44"/>
      <c r="F37" s="43">
        <v>0</v>
      </c>
      <c r="G37" s="44"/>
      <c r="H37" s="43">
        <f t="shared" si="6"/>
        <v>8.5578</v>
      </c>
      <c r="I37" s="44"/>
      <c r="J37" s="45">
        <f t="shared" si="7"/>
        <v>1380.6583999999998</v>
      </c>
      <c r="K37" s="46">
        <v>1</v>
      </c>
      <c r="L37" s="47">
        <v>1</v>
      </c>
      <c r="M37" s="43">
        <f t="shared" si="8"/>
        <v>1380.6583999999998</v>
      </c>
      <c r="N37" s="48">
        <f t="shared" si="9"/>
        <v>31.378600000000002</v>
      </c>
      <c r="O37" s="43">
        <v>1426.3</v>
      </c>
      <c r="P37" s="3">
        <v>453.1039</v>
      </c>
      <c r="Q37" s="1">
        <v>1</v>
      </c>
    </row>
    <row r="38" spans="1:17" s="3" customFormat="1" ht="33" customHeight="1">
      <c r="A38" s="13" t="s">
        <v>40</v>
      </c>
      <c r="B38" s="52" t="s">
        <v>78</v>
      </c>
      <c r="C38" s="21"/>
      <c r="D38" s="43">
        <f t="shared" si="5"/>
        <v>22.710400000000003</v>
      </c>
      <c r="E38" s="44"/>
      <c r="F38" s="43">
        <v>0</v>
      </c>
      <c r="G38" s="44"/>
      <c r="H38" s="43">
        <f t="shared" si="6"/>
        <v>34.0656</v>
      </c>
      <c r="I38" s="44"/>
      <c r="J38" s="45">
        <f t="shared" si="7"/>
        <v>1099.1833600000002</v>
      </c>
      <c r="K38" s="46">
        <v>1</v>
      </c>
      <c r="L38" s="47">
        <v>5</v>
      </c>
      <c r="M38" s="43">
        <f t="shared" si="8"/>
        <v>5495.916800000001</v>
      </c>
      <c r="N38" s="48">
        <f t="shared" si="9"/>
        <v>124.90720000000002</v>
      </c>
      <c r="O38" s="43">
        <v>5677.6</v>
      </c>
      <c r="P38" s="3">
        <v>453.1039</v>
      </c>
      <c r="Q38" s="1">
        <v>1</v>
      </c>
    </row>
    <row r="39" spans="1:17" s="3" customFormat="1" ht="32.25" customHeight="1">
      <c r="A39" s="13" t="s">
        <v>41</v>
      </c>
      <c r="B39" s="52" t="s">
        <v>79</v>
      </c>
      <c r="C39" s="21"/>
      <c r="D39" s="43">
        <f t="shared" si="5"/>
        <v>4.8</v>
      </c>
      <c r="E39" s="44"/>
      <c r="F39" s="43">
        <v>0</v>
      </c>
      <c r="G39" s="44"/>
      <c r="H39" s="43">
        <f t="shared" si="6"/>
        <v>7.2</v>
      </c>
      <c r="I39" s="44"/>
      <c r="J39" s="45">
        <f t="shared" si="7"/>
        <v>1161.6</v>
      </c>
      <c r="K39" s="46">
        <v>1</v>
      </c>
      <c r="L39" s="47">
        <v>1</v>
      </c>
      <c r="M39" s="43">
        <f t="shared" si="8"/>
        <v>1161.6</v>
      </c>
      <c r="N39" s="48">
        <f t="shared" si="9"/>
        <v>26.400000000000002</v>
      </c>
      <c r="O39" s="43">
        <v>1200</v>
      </c>
      <c r="P39" s="3">
        <v>453.1039</v>
      </c>
      <c r="Q39" s="1">
        <v>1</v>
      </c>
    </row>
    <row r="40" spans="1:17" s="3" customFormat="1" ht="30.75" customHeight="1">
      <c r="A40" s="13" t="s">
        <v>42</v>
      </c>
      <c r="B40" s="52" t="s">
        <v>21</v>
      </c>
      <c r="C40" s="21"/>
      <c r="D40" s="43">
        <f t="shared" si="5"/>
        <v>10.132</v>
      </c>
      <c r="E40" s="44"/>
      <c r="F40" s="43">
        <v>0</v>
      </c>
      <c r="G40" s="44"/>
      <c r="H40" s="43">
        <f t="shared" si="6"/>
        <v>15.198</v>
      </c>
      <c r="I40" s="44"/>
      <c r="J40" s="45">
        <f t="shared" si="7"/>
        <v>817.3146666666667</v>
      </c>
      <c r="K40" s="46">
        <v>1</v>
      </c>
      <c r="L40" s="47">
        <v>3</v>
      </c>
      <c r="M40" s="43">
        <f t="shared" si="8"/>
        <v>2451.944</v>
      </c>
      <c r="N40" s="48">
        <f t="shared" si="9"/>
        <v>55.726000000000006</v>
      </c>
      <c r="O40" s="43">
        <v>2533</v>
      </c>
      <c r="P40" s="3">
        <v>453.1039</v>
      </c>
      <c r="Q40" s="1">
        <v>1</v>
      </c>
    </row>
    <row r="41" spans="1:17" s="3" customFormat="1" ht="30.75" customHeight="1">
      <c r="A41" s="13" t="s">
        <v>43</v>
      </c>
      <c r="B41" s="52" t="s">
        <v>80</v>
      </c>
      <c r="C41" s="28"/>
      <c r="D41" s="43">
        <f t="shared" si="5"/>
        <v>2.162</v>
      </c>
      <c r="E41" s="49" t="e">
        <f>#REF!+#REF!</f>
        <v>#REF!</v>
      </c>
      <c r="F41" s="43">
        <v>0</v>
      </c>
      <c r="G41" s="49" t="e">
        <f>#REF!+#REF!</f>
        <v>#REF!</v>
      </c>
      <c r="H41" s="43">
        <f t="shared" si="6"/>
        <v>3.243</v>
      </c>
      <c r="I41" s="50">
        <f>L41</f>
        <v>1</v>
      </c>
      <c r="J41" s="45">
        <f t="shared" si="7"/>
        <v>523.204</v>
      </c>
      <c r="K41" s="46">
        <v>1</v>
      </c>
      <c r="L41" s="47">
        <v>1</v>
      </c>
      <c r="M41" s="43">
        <f t="shared" si="8"/>
        <v>523.204</v>
      </c>
      <c r="N41" s="48">
        <f t="shared" si="9"/>
        <v>11.891000000000002</v>
      </c>
      <c r="O41" s="43">
        <v>540.5</v>
      </c>
      <c r="Q41" s="1"/>
    </row>
    <row r="42" spans="1:17" s="3" customFormat="1" ht="30.75" customHeight="1">
      <c r="A42" s="27">
        <v>7</v>
      </c>
      <c r="B42" s="60" t="s">
        <v>59</v>
      </c>
      <c r="C42" s="21"/>
      <c r="D42" s="43"/>
      <c r="E42" s="44"/>
      <c r="F42" s="43"/>
      <c r="G42" s="44"/>
      <c r="H42" s="43"/>
      <c r="I42" s="44"/>
      <c r="J42" s="45"/>
      <c r="K42" s="46"/>
      <c r="L42" s="47"/>
      <c r="M42" s="43"/>
      <c r="N42" s="48"/>
      <c r="O42" s="43"/>
      <c r="Q42" s="1"/>
    </row>
    <row r="43" spans="1:17" s="3" customFormat="1" ht="32.25" customHeight="1">
      <c r="A43" s="13" t="s">
        <v>44</v>
      </c>
      <c r="B43" s="52" t="s">
        <v>81</v>
      </c>
      <c r="C43" s="21"/>
      <c r="D43" s="43">
        <f aca="true" t="shared" si="10" ref="D43:D48">O43*0.4%</f>
        <v>11.36</v>
      </c>
      <c r="E43" s="44"/>
      <c r="F43" s="43">
        <v>0</v>
      </c>
      <c r="G43" s="44"/>
      <c r="H43" s="43">
        <f aca="true" t="shared" si="11" ref="H43:H48">O43*0.6%</f>
        <v>17.04</v>
      </c>
      <c r="I43" s="44"/>
      <c r="J43" s="45">
        <f aca="true" t="shared" si="12" ref="J43:J48">M43/K43/L43</f>
        <v>458.18666666666667</v>
      </c>
      <c r="K43" s="46">
        <v>1</v>
      </c>
      <c r="L43" s="47">
        <v>6</v>
      </c>
      <c r="M43" s="43">
        <f aca="true" t="shared" si="13" ref="M43:M48">O43-N43-H43-D43</f>
        <v>2749.12</v>
      </c>
      <c r="N43" s="48">
        <f aca="true" t="shared" si="14" ref="N43:N48">O43*2.2%</f>
        <v>62.480000000000004</v>
      </c>
      <c r="O43" s="43">
        <v>2840</v>
      </c>
      <c r="P43" s="3">
        <v>453.1039</v>
      </c>
      <c r="Q43" s="1">
        <v>12</v>
      </c>
    </row>
    <row r="44" spans="1:17" s="3" customFormat="1" ht="30.75" customHeight="1">
      <c r="A44" s="13" t="s">
        <v>45</v>
      </c>
      <c r="B44" s="53" t="s">
        <v>82</v>
      </c>
      <c r="C44" s="21"/>
      <c r="D44" s="43">
        <f t="shared" si="10"/>
        <v>3.44</v>
      </c>
      <c r="E44" s="44"/>
      <c r="F44" s="43">
        <v>0</v>
      </c>
      <c r="G44" s="44"/>
      <c r="H44" s="43">
        <f t="shared" si="11"/>
        <v>5.16</v>
      </c>
      <c r="I44" s="44"/>
      <c r="J44" s="45">
        <f t="shared" si="12"/>
        <v>48.96941176470588</v>
      </c>
      <c r="K44" s="46">
        <v>1</v>
      </c>
      <c r="L44" s="47">
        <v>17</v>
      </c>
      <c r="M44" s="43">
        <f t="shared" si="13"/>
        <v>832.48</v>
      </c>
      <c r="N44" s="48">
        <f t="shared" si="14"/>
        <v>18.92</v>
      </c>
      <c r="O44" s="43">
        <v>860</v>
      </c>
      <c r="P44" s="3">
        <v>453.1039</v>
      </c>
      <c r="Q44" s="1">
        <v>12</v>
      </c>
    </row>
    <row r="45" spans="1:17" s="3" customFormat="1" ht="30.75" customHeight="1">
      <c r="A45" s="13" t="s">
        <v>46</v>
      </c>
      <c r="B45" s="53" t="s">
        <v>83</v>
      </c>
      <c r="C45" s="21"/>
      <c r="D45" s="43">
        <f t="shared" si="10"/>
        <v>2</v>
      </c>
      <c r="E45" s="44"/>
      <c r="F45" s="43">
        <v>0</v>
      </c>
      <c r="G45" s="44"/>
      <c r="H45" s="43">
        <f t="shared" si="11"/>
        <v>3</v>
      </c>
      <c r="I45" s="44"/>
      <c r="J45" s="45">
        <f t="shared" si="12"/>
        <v>3.0632911392405062</v>
      </c>
      <c r="K45" s="46">
        <v>1</v>
      </c>
      <c r="L45" s="47">
        <v>158</v>
      </c>
      <c r="M45" s="43">
        <f t="shared" si="13"/>
        <v>484</v>
      </c>
      <c r="N45" s="48">
        <f t="shared" si="14"/>
        <v>11.000000000000002</v>
      </c>
      <c r="O45" s="43">
        <v>500</v>
      </c>
      <c r="P45" s="3">
        <v>453.1039</v>
      </c>
      <c r="Q45" s="1">
        <v>12</v>
      </c>
    </row>
    <row r="46" spans="1:17" s="3" customFormat="1" ht="30.75" customHeight="1">
      <c r="A46" s="13" t="s">
        <v>47</v>
      </c>
      <c r="B46" s="52" t="s">
        <v>84</v>
      </c>
      <c r="C46" s="28"/>
      <c r="D46" s="43">
        <f t="shared" si="10"/>
        <v>8.8</v>
      </c>
      <c r="E46" s="49"/>
      <c r="F46" s="43">
        <v>0</v>
      </c>
      <c r="G46" s="49"/>
      <c r="H46" s="43">
        <f t="shared" si="11"/>
        <v>13.200000000000001</v>
      </c>
      <c r="I46" s="50"/>
      <c r="J46" s="45">
        <f t="shared" si="12"/>
        <v>10.140952380952381</v>
      </c>
      <c r="K46" s="46">
        <v>1</v>
      </c>
      <c r="L46" s="47">
        <v>210</v>
      </c>
      <c r="M46" s="43">
        <f t="shared" si="13"/>
        <v>2129.6</v>
      </c>
      <c r="N46" s="48">
        <f t="shared" si="14"/>
        <v>48.400000000000006</v>
      </c>
      <c r="O46" s="43">
        <v>2200</v>
      </c>
      <c r="P46" s="3">
        <v>453.1039</v>
      </c>
      <c r="Q46" s="2">
        <v>12</v>
      </c>
    </row>
    <row r="47" spans="1:17" s="3" customFormat="1" ht="37.5" customHeight="1">
      <c r="A47" s="13" t="s">
        <v>48</v>
      </c>
      <c r="B47" s="52" t="s">
        <v>85</v>
      </c>
      <c r="C47" s="21"/>
      <c r="D47" s="43">
        <f t="shared" si="10"/>
        <v>4</v>
      </c>
      <c r="E47" s="44"/>
      <c r="F47" s="43">
        <v>0</v>
      </c>
      <c r="G47" s="44"/>
      <c r="H47" s="43">
        <f t="shared" si="11"/>
        <v>6</v>
      </c>
      <c r="I47" s="44"/>
      <c r="J47" s="45">
        <f t="shared" si="12"/>
        <v>968</v>
      </c>
      <c r="K47" s="46">
        <v>1</v>
      </c>
      <c r="L47" s="47">
        <v>1</v>
      </c>
      <c r="M47" s="43">
        <f t="shared" si="13"/>
        <v>968</v>
      </c>
      <c r="N47" s="48">
        <f t="shared" si="14"/>
        <v>22.000000000000004</v>
      </c>
      <c r="O47" s="43">
        <v>1000</v>
      </c>
      <c r="P47" s="3">
        <v>453.1039</v>
      </c>
      <c r="Q47" s="1">
        <v>12</v>
      </c>
    </row>
    <row r="48" spans="1:21" s="3" customFormat="1" ht="30.75" customHeight="1">
      <c r="A48" s="13" t="s">
        <v>49</v>
      </c>
      <c r="B48" s="52" t="s">
        <v>13</v>
      </c>
      <c r="C48" s="21"/>
      <c r="D48" s="43">
        <f t="shared" si="10"/>
        <v>8.1736</v>
      </c>
      <c r="E48" s="44"/>
      <c r="F48" s="43">
        <v>0</v>
      </c>
      <c r="G48" s="44"/>
      <c r="H48" s="43">
        <f t="shared" si="11"/>
        <v>12.2604</v>
      </c>
      <c r="I48" s="44"/>
      <c r="J48" s="45">
        <f t="shared" si="12"/>
        <v>1978.0112000000001</v>
      </c>
      <c r="K48" s="46">
        <v>1</v>
      </c>
      <c r="L48" s="47">
        <v>1</v>
      </c>
      <c r="M48" s="43">
        <f t="shared" si="13"/>
        <v>1978.0112000000001</v>
      </c>
      <c r="N48" s="48">
        <f t="shared" si="14"/>
        <v>44.954800000000006</v>
      </c>
      <c r="O48" s="43">
        <v>2043.4</v>
      </c>
      <c r="P48" s="3">
        <v>453.1039</v>
      </c>
      <c r="Q48" s="1">
        <v>12</v>
      </c>
      <c r="U48" s="3" t="s">
        <v>20</v>
      </c>
    </row>
    <row r="49" spans="1:17" s="3" customFormat="1" ht="33" customHeight="1">
      <c r="A49" s="13" t="s">
        <v>50</v>
      </c>
      <c r="B49" s="59" t="s">
        <v>60</v>
      </c>
      <c r="C49" s="21"/>
      <c r="D49" s="43"/>
      <c r="E49" s="44"/>
      <c r="F49" s="43"/>
      <c r="G49" s="44"/>
      <c r="H49" s="43"/>
      <c r="I49" s="44"/>
      <c r="J49" s="45"/>
      <c r="K49" s="46"/>
      <c r="L49" s="47"/>
      <c r="M49" s="43"/>
      <c r="N49" s="48"/>
      <c r="O49" s="43"/>
      <c r="Q49" s="1"/>
    </row>
    <row r="50" spans="1:17" s="3" customFormat="1" ht="41.25" customHeight="1">
      <c r="A50" s="13" t="s">
        <v>51</v>
      </c>
      <c r="B50" s="52" t="s">
        <v>22</v>
      </c>
      <c r="C50" s="21"/>
      <c r="D50" s="43">
        <f>O50*0.4%</f>
        <v>17.1788</v>
      </c>
      <c r="E50" s="44"/>
      <c r="F50" s="43">
        <v>0</v>
      </c>
      <c r="G50" s="44"/>
      <c r="H50" s="43">
        <f>O50*0.6%</f>
        <v>25.7682</v>
      </c>
      <c r="I50" s="44"/>
      <c r="J50" s="45">
        <f>M50/K50/L50</f>
        <v>0.24006592289746606</v>
      </c>
      <c r="K50" s="46">
        <v>1</v>
      </c>
      <c r="L50" s="47">
        <v>17317.2</v>
      </c>
      <c r="M50" s="43">
        <f>O50-N50-H50-D50</f>
        <v>4157.2696</v>
      </c>
      <c r="N50" s="48">
        <f>O50*2.2%</f>
        <v>94.4834</v>
      </c>
      <c r="O50" s="43">
        <v>4294.7</v>
      </c>
      <c r="Q50" s="1"/>
    </row>
    <row r="51" spans="1:17" s="3" customFormat="1" ht="41.25" customHeight="1">
      <c r="A51" s="27">
        <v>9</v>
      </c>
      <c r="B51" s="60" t="s">
        <v>61</v>
      </c>
      <c r="C51" s="21"/>
      <c r="D51" s="43"/>
      <c r="E51" s="44"/>
      <c r="F51" s="43"/>
      <c r="G51" s="44"/>
      <c r="H51" s="43"/>
      <c r="I51" s="44"/>
      <c r="J51" s="45"/>
      <c r="K51" s="46"/>
      <c r="L51" s="47"/>
      <c r="M51" s="43"/>
      <c r="N51" s="48"/>
      <c r="O51" s="43"/>
      <c r="Q51" s="1"/>
    </row>
    <row r="52" spans="1:17" s="3" customFormat="1" ht="48" customHeight="1">
      <c r="A52" s="27"/>
      <c r="B52" s="52" t="s">
        <v>86</v>
      </c>
      <c r="C52" s="21"/>
      <c r="D52" s="43">
        <f>O52*0.4%</f>
        <v>12</v>
      </c>
      <c r="E52" s="44"/>
      <c r="F52" s="43">
        <v>0</v>
      </c>
      <c r="G52" s="44"/>
      <c r="H52" s="43">
        <f>O52*0.6%</f>
        <v>18</v>
      </c>
      <c r="I52" s="44"/>
      <c r="J52" s="45">
        <v>132</v>
      </c>
      <c r="K52" s="46"/>
      <c r="L52" s="47">
        <v>22</v>
      </c>
      <c r="M52" s="43">
        <f>O52-N52-H52-D52</f>
        <v>2904</v>
      </c>
      <c r="N52" s="48">
        <f>O52*2.2%</f>
        <v>66</v>
      </c>
      <c r="O52" s="43">
        <v>3000</v>
      </c>
      <c r="Q52" s="1"/>
    </row>
    <row r="53" spans="1:17" s="3" customFormat="1" ht="15.75">
      <c r="A53" s="29"/>
      <c r="B53" s="30"/>
      <c r="C53" s="31"/>
      <c r="D53" s="32"/>
      <c r="E53" s="31"/>
      <c r="F53" s="29"/>
      <c r="G53" s="29"/>
      <c r="H53" s="32"/>
      <c r="I53" s="29"/>
      <c r="J53" s="33"/>
      <c r="K53" s="29"/>
      <c r="L53" s="34"/>
      <c r="M53" s="29"/>
      <c r="N53" s="35"/>
      <c r="O53" s="35"/>
      <c r="Q53" s="29"/>
    </row>
    <row r="54" spans="1:17" ht="15.75">
      <c r="A54" s="40"/>
      <c r="B54" s="40"/>
      <c r="C54" s="36"/>
      <c r="D54" s="37"/>
      <c r="E54" s="36"/>
      <c r="F54" s="36"/>
      <c r="G54" s="36"/>
      <c r="H54" s="37"/>
      <c r="I54" s="36"/>
      <c r="J54" s="38"/>
      <c r="K54" s="36"/>
      <c r="L54" s="39"/>
      <c r="M54" s="36"/>
      <c r="Q54" s="41"/>
    </row>
    <row r="55" spans="1:17" ht="15.75">
      <c r="A55" s="40"/>
      <c r="B55" s="40"/>
      <c r="C55" s="36"/>
      <c r="D55" s="37"/>
      <c r="E55" s="36"/>
      <c r="F55" s="36"/>
      <c r="G55" s="36"/>
      <c r="H55" s="37"/>
      <c r="I55" s="36"/>
      <c r="J55" s="38"/>
      <c r="K55" s="36"/>
      <c r="L55" s="39"/>
      <c r="M55" s="36"/>
      <c r="Q55" s="41"/>
    </row>
    <row r="56" spans="1:17" ht="15.75">
      <c r="A56" s="40"/>
      <c r="B56" s="40"/>
      <c r="C56" s="36"/>
      <c r="D56" s="37"/>
      <c r="E56" s="36"/>
      <c r="F56" s="36"/>
      <c r="G56" s="36"/>
      <c r="H56" s="37"/>
      <c r="I56" s="36"/>
      <c r="J56" s="38"/>
      <c r="K56" s="36"/>
      <c r="L56" s="39"/>
      <c r="M56" s="36"/>
      <c r="Q56" s="41"/>
    </row>
  </sheetData>
  <sheetProtection/>
  <mergeCells count="17">
    <mergeCell ref="A9:O9"/>
    <mergeCell ref="A10:O10"/>
    <mergeCell ref="O1:R1"/>
    <mergeCell ref="O2:R2"/>
    <mergeCell ref="O3:R3"/>
    <mergeCell ref="O4:R4"/>
    <mergeCell ref="O5:R5"/>
    <mergeCell ref="O6:R6"/>
    <mergeCell ref="A11:O11"/>
    <mergeCell ref="A12:O12"/>
    <mergeCell ref="F13:J13"/>
    <mergeCell ref="A14:A15"/>
    <mergeCell ref="B14:B15"/>
    <mergeCell ref="E14:J14"/>
    <mergeCell ref="L14:M14"/>
    <mergeCell ref="N14:N15"/>
    <mergeCell ref="O14:O15"/>
  </mergeCells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2019-03-14T09:40:47Z</cp:lastPrinted>
  <dcterms:created xsi:type="dcterms:W3CDTF">2012-07-02T11:45:50Z</dcterms:created>
  <dcterms:modified xsi:type="dcterms:W3CDTF">2019-04-10T07:41:06Z</dcterms:modified>
  <cp:category/>
  <cp:version/>
  <cp:contentType/>
  <cp:contentStatus/>
</cp:coreProperties>
</file>