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21" sheetId="1" r:id="rId1"/>
    <sheet name="Лист1" sheetId="2" r:id="rId2"/>
  </sheets>
  <definedNames>
    <definedName name="_xlnm.Print_Titles" localSheetId="0">'дефицит 2021'!$16:$16</definedName>
    <definedName name="_xlnm.Print_Area" localSheetId="0">'дефицит 2021'!$A$1:$L$40</definedName>
    <definedName name="_xlnm.Print_Area" localSheetId="1">'Лист1'!$A$1:$R$31</definedName>
  </definedNames>
  <calcPr fullCalcOnLoad="1"/>
</workbook>
</file>

<file path=xl/sharedStrings.xml><?xml version="1.0" encoding="utf-8"?>
<sst xmlns="http://schemas.openxmlformats.org/spreadsheetml/2006/main" count="130" uniqueCount="71">
  <si>
    <t>Наименование</t>
  </si>
  <si>
    <t>КОД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</si>
  <si>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</si>
  <si>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</si>
  <si>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</si>
  <si>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</si>
  <si>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</si>
  <si>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</si>
  <si>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</si>
  <si>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</si>
  <si>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</si>
  <si>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</si>
  <si>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</si>
  <si>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</si>
  <si>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</si>
  <si>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Всего источников финансирования</t>
  </si>
  <si>
    <t>000 1000 00 00 00 0000 000</t>
  </si>
  <si>
    <t xml:space="preserve">000 1000 00 00 00 0000 000  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</si>
  <si>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</si>
  <si>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</si>
  <si>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</si>
  <si>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</si>
  <si>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</si>
  <si>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</si>
  <si>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</si>
  <si>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</si>
  <si>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>к решению Совета депутатов</t>
  </si>
  <si>
    <t>Сергиево-Посадского</t>
  </si>
  <si>
    <t>тыс.руб.</t>
  </si>
  <si>
    <t>городского округа</t>
  </si>
  <si>
    <t>Дефицит бюджета  Сергиево-Посадского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</si>
  <si>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</si>
  <si>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</si>
  <si>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</si>
  <si>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</si>
  <si>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 xml:space="preserve">932 0102 00 00 04 0000 710 </t>
  </si>
  <si>
    <t xml:space="preserve">932 0102 00 00 04 0000 810 </t>
  </si>
  <si>
    <t xml:space="preserve">932 0103 01 00 04 0000 710   </t>
  </si>
  <si>
    <t>932 0103 01 00 04 0000 810</t>
  </si>
  <si>
    <t>932 0105 02 01 04 0000 510</t>
  </si>
  <si>
    <t>932 0105 02 01 04 0000 610</t>
  </si>
  <si>
    <t>Плановый период</t>
  </si>
  <si>
    <t>2022 год</t>
  </si>
  <si>
    <t>в процентах к общей сумме доходов без учета безвозмездных поступлений</t>
  </si>
  <si>
    <t>x</t>
  </si>
  <si>
    <t>Московской области</t>
  </si>
  <si>
    <t>2023 год</t>
  </si>
  <si>
    <t>Приложение №6</t>
  </si>
  <si>
    <t>Источники внутреннего финансирования дефицита бюджета Сергиево-Посадского городского округа Московской области на 2022 год и на плановый период 2023 и 2024 годов</t>
  </si>
  <si>
    <t>2024 год</t>
  </si>
  <si>
    <t>от 23.12.2021 № 46/02-МЗ</t>
  </si>
  <si>
    <t>932 0103 01 00 04 0001 810</t>
  </si>
  <si>
    <t xml:space="preserve">932 0103 01 00 04 0001 710   </t>
  </si>
  <si>
    <t>Погашение бюджетами городских округов от других бюджетов бюджетной системы Российской Федерации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</si>
  <si>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Приложение №5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</si>
  <si>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</si>
  <si>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Привлечение кредитов от других бюджетов бюджетной системы Российской Федерации  бюджетами городских округов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</si>
  <si>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</si>
  <si>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в валюте Российской Федерации </t>
  </si>
  <si>
    <t xml:space="preserve">Привлечение кредитов от кредитных организаций бюджетами городских округов  в валюте Российской Федерации </t>
  </si>
  <si>
    <t>БЫЛО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</si>
  <si>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</si>
  <si>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городских округов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</si>
  <si>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</si>
  <si>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</si>
  <si>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</si>
  <si>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 (на пополнение остатка средств  на едином счете бюджета за счет временно свободных средств единого счета федерального бюджета)</t>
  </si>
  <si>
    <t>дельта 2022</t>
  </si>
  <si>
    <t>дельта 2023</t>
  </si>
  <si>
    <t>дельта 2024</t>
  </si>
  <si>
    <t>от 23.09.2022  № __________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</si>
</sst>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0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30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10"/>
      <color indexed="25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u val="single"/>
      <sz val="10"/>
      <color theme="11"/>
      <name val="Arial Cyr"/>
      <family val="0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7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wrapText="1"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/>
    </xf>
    <xf numFmtId="4" fontId="7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wrapText="1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75" zoomScaleSheetLayoutView="75" workbookViewId="0" topLeftCell="A1">
      <selection activeCell="K7" sqref="K7"/>
    </sheetView>
  </sheetViews>
  <sheetFormatPr defaultColWidth="9.00390625" defaultRowHeight="12.75"/>
  <cols>
    <col min="1" max="4" width="9.125" style="1" customWidth="1"/>
    <col min="5" max="5" width="14.7539062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9.125" style="1" customWidth="1"/>
    <col min="10" max="10" width="5.875" style="1" customWidth="1"/>
    <col min="11" max="11" width="16.00390625" style="1" customWidth="1"/>
    <col min="12" max="12" width="16.25390625" style="1" customWidth="1"/>
    <col min="13" max="13" width="23.00390625" style="1" customWidth="1"/>
    <col min="14" max="14" width="43.875" style="1" customWidth="1"/>
    <col min="15" max="15" width="1.875" style="1" customWidth="1"/>
    <col min="16" max="16" width="2.375" style="1" customWidth="1"/>
    <col min="17" max="17" width="1.625" style="1" customWidth="1"/>
    <col min="18" max="18" width="0.6171875" style="1" customWidth="1"/>
    <col min="19" max="16384" width="9.125" style="1" customWidth="1"/>
  </cols>
  <sheetData>
    <row r="1" ht="18.75" customHeight="1">
      <c r="K1" s="4" t="s">
        <v>54</v>
      </c>
    </row>
    <row r="2" ht="15.75">
      <c r="K2" s="2" t="s">
        <v>26</v>
      </c>
    </row>
    <row r="3" ht="15.75">
      <c r="K3" s="2" t="s">
        <v>27</v>
      </c>
    </row>
    <row r="4" ht="15.75">
      <c r="K4" s="2" t="s">
        <v>29</v>
      </c>
    </row>
    <row r="5" ht="15.75">
      <c r="K5" s="2" t="s">
        <v>45</v>
      </c>
    </row>
    <row r="6" ht="15.75">
      <c r="K6" s="2" t="s">
        <v>70</v>
      </c>
    </row>
    <row r="7" ht="27.75" customHeight="1">
      <c r="K7" s="2" t="s">
        <v>47</v>
      </c>
    </row>
    <row r="8" ht="15.75">
      <c r="K8" s="2" t="s">
        <v>26</v>
      </c>
    </row>
    <row r="9" ht="15.75">
      <c r="K9" s="2" t="s">
        <v>27</v>
      </c>
    </row>
    <row r="10" ht="15.75">
      <c r="K10" s="2" t="s">
        <v>29</v>
      </c>
    </row>
    <row r="11" ht="15.75">
      <c r="K11" s="2" t="s">
        <v>45</v>
      </c>
    </row>
    <row r="12" ht="15.75">
      <c r="K12" s="2" t="s">
        <v>50</v>
      </c>
    </row>
    <row r="13" spans="1:12" ht="42" customHeight="1">
      <c r="A13" s="44" t="s">
        <v>48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9:12" ht="15.75">
      <c r="I14" s="50"/>
      <c r="J14" s="51"/>
      <c r="K14" s="50" t="s">
        <v>28</v>
      </c>
      <c r="L14" s="51"/>
    </row>
    <row r="15" spans="1:12" ht="27" customHeight="1">
      <c r="A15" s="45" t="s">
        <v>0</v>
      </c>
      <c r="B15" s="45"/>
      <c r="C15" s="45"/>
      <c r="D15" s="45"/>
      <c r="E15" s="45"/>
      <c r="F15" s="45" t="s">
        <v>1</v>
      </c>
      <c r="G15" s="45"/>
      <c r="H15" s="45"/>
      <c r="I15" s="45" t="s">
        <v>42</v>
      </c>
      <c r="J15" s="45"/>
      <c r="K15" s="46" t="s">
        <v>41</v>
      </c>
      <c r="L15" s="46"/>
    </row>
    <row r="16" spans="1:12" ht="20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3" t="s">
        <v>46</v>
      </c>
      <c r="L16" s="3" t="s">
        <v>49</v>
      </c>
    </row>
    <row r="17" spans="1:12" ht="42" customHeight="1">
      <c r="A17" s="34" t="s">
        <v>30</v>
      </c>
      <c r="B17" s="36"/>
      <c r="C17" s="36"/>
      <c r="D17" s="36"/>
      <c r="E17" s="36"/>
      <c r="F17" s="37"/>
      <c r="G17" s="38"/>
      <c r="H17" s="14"/>
      <c r="I17" s="35">
        <f>-I19</f>
        <v>-116249.37185999908</v>
      </c>
      <c r="J17" s="35"/>
      <c r="K17" s="22">
        <f>-K19</f>
        <v>31580.70000000001</v>
      </c>
      <c r="L17" s="22">
        <f>-L19</f>
        <v>34487.399999999965</v>
      </c>
    </row>
    <row r="18" spans="1:12" ht="39" customHeight="1">
      <c r="A18" s="43" t="s">
        <v>43</v>
      </c>
      <c r="B18" s="43"/>
      <c r="C18" s="43"/>
      <c r="D18" s="43"/>
      <c r="E18" s="43"/>
      <c r="F18" s="30"/>
      <c r="G18" s="30"/>
      <c r="H18" s="14"/>
      <c r="I18" s="35"/>
      <c r="J18" s="35"/>
      <c r="K18" s="12" t="s">
        <v>44</v>
      </c>
      <c r="L18" s="26" t="s">
        <v>44</v>
      </c>
    </row>
    <row r="19" spans="1:12" ht="36" customHeight="1">
      <c r="A19" s="34" t="s">
        <v>18</v>
      </c>
      <c r="B19" s="34"/>
      <c r="C19" s="34"/>
      <c r="D19" s="34"/>
      <c r="E19" s="34"/>
      <c r="F19" s="30" t="s">
        <v>17</v>
      </c>
      <c r="G19" s="31"/>
      <c r="H19" s="11"/>
      <c r="I19" s="35">
        <f>I20+I32+I25</f>
        <v>116249.37185999908</v>
      </c>
      <c r="J19" s="35"/>
      <c r="K19" s="12">
        <f>K20+K32+K25</f>
        <v>-31580.70000000001</v>
      </c>
      <c r="L19" s="22">
        <f>L20+L32+L25</f>
        <v>-34487.399999999965</v>
      </c>
    </row>
    <row r="20" spans="1:12" ht="36" customHeight="1">
      <c r="A20" s="34" t="s">
        <v>5</v>
      </c>
      <c r="B20" s="36"/>
      <c r="C20" s="36"/>
      <c r="D20" s="36"/>
      <c r="E20" s="36"/>
      <c r="F20" s="30" t="s">
        <v>7</v>
      </c>
      <c r="G20" s="30"/>
      <c r="H20" s="30"/>
      <c r="I20" s="35">
        <f>I21+I23</f>
        <v>73025.18999999994</v>
      </c>
      <c r="J20" s="35"/>
      <c r="K20" s="12">
        <f>K21+K23</f>
        <v>298458.564</v>
      </c>
      <c r="L20" s="22">
        <f>L21+L23</f>
        <v>295551.86400000006</v>
      </c>
    </row>
    <row r="21" spans="1:25" ht="39" customHeight="1">
      <c r="A21" s="28" t="s">
        <v>58</v>
      </c>
      <c r="B21" s="29"/>
      <c r="C21" s="29"/>
      <c r="D21" s="29"/>
      <c r="E21" s="29"/>
      <c r="F21" s="30" t="s">
        <v>6</v>
      </c>
      <c r="G21" s="31"/>
      <c r="H21" s="11"/>
      <c r="I21" s="35">
        <f>I22</f>
        <v>873025.19</v>
      </c>
      <c r="J21" s="35"/>
      <c r="K21" s="12">
        <f>K22</f>
        <v>758944.554</v>
      </c>
      <c r="L21" s="22">
        <f>L22</f>
        <v>1054496.418</v>
      </c>
      <c r="R21" s="40"/>
      <c r="S21" s="40"/>
      <c r="T21" s="40"/>
      <c r="U21" s="40"/>
      <c r="V21" s="40"/>
      <c r="W21" s="40"/>
      <c r="X21" s="10"/>
      <c r="Y21" s="10"/>
    </row>
    <row r="22" spans="1:26" ht="48.75" customHeight="1">
      <c r="A22" s="28" t="s">
        <v>59</v>
      </c>
      <c r="B22" s="28"/>
      <c r="C22" s="28"/>
      <c r="D22" s="28"/>
      <c r="E22" s="28"/>
      <c r="F22" s="30" t="s">
        <v>35</v>
      </c>
      <c r="G22" s="31"/>
      <c r="H22" s="11"/>
      <c r="I22" s="35">
        <f>387460.8+412539.2+191800-31314.01-87460.8</f>
        <v>873025.19</v>
      </c>
      <c r="J22" s="35"/>
      <c r="K22" s="12">
        <f>300000+160485.99+308174.064+21865.2-31580.7</f>
        <v>758944.554</v>
      </c>
      <c r="L22" s="22">
        <f>758944.554+308174.064+21865.2-34487.4</f>
        <v>1054496.418</v>
      </c>
      <c r="M22" s="47"/>
      <c r="N22" s="48"/>
      <c r="R22" s="10"/>
      <c r="S22" s="10"/>
      <c r="T22" s="10"/>
      <c r="U22" s="10"/>
      <c r="V22" s="10"/>
      <c r="W22" s="10"/>
      <c r="X22" s="10"/>
      <c r="Y22" s="10"/>
      <c r="Z22" s="7"/>
    </row>
    <row r="23" spans="1:26" ht="54" customHeight="1">
      <c r="A23" s="28" t="s">
        <v>31</v>
      </c>
      <c r="B23" s="28"/>
      <c r="C23" s="28"/>
      <c r="D23" s="28"/>
      <c r="E23" s="28"/>
      <c r="F23" s="30" t="s">
        <v>8</v>
      </c>
      <c r="G23" s="31"/>
      <c r="H23" s="11"/>
      <c r="I23" s="35">
        <f>I24</f>
        <v>-800000</v>
      </c>
      <c r="J23" s="35"/>
      <c r="K23" s="12">
        <f>K24</f>
        <v>-460485.99</v>
      </c>
      <c r="L23" s="22">
        <f>L24</f>
        <v>-758944.554</v>
      </c>
      <c r="R23" s="10"/>
      <c r="S23" s="41"/>
      <c r="T23" s="41"/>
      <c r="U23" s="41"/>
      <c r="V23" s="41"/>
      <c r="W23" s="41"/>
      <c r="X23" s="41"/>
      <c r="Y23" s="41"/>
      <c r="Z23" s="7"/>
    </row>
    <row r="24" spans="1:26" ht="50.25" customHeight="1">
      <c r="A24" s="28" t="s">
        <v>31</v>
      </c>
      <c r="B24" s="28"/>
      <c r="C24" s="28"/>
      <c r="D24" s="28"/>
      <c r="E24" s="28"/>
      <c r="F24" s="30" t="s">
        <v>36</v>
      </c>
      <c r="G24" s="31"/>
      <c r="H24" s="11"/>
      <c r="I24" s="35">
        <f>-387460.8-412539.2</f>
        <v>-800000</v>
      </c>
      <c r="J24" s="35"/>
      <c r="K24" s="12">
        <f>-300000-160485.99</f>
        <v>-460485.99</v>
      </c>
      <c r="L24" s="22">
        <v>-758944.554</v>
      </c>
      <c r="M24" s="47"/>
      <c r="N24" s="48"/>
      <c r="R24" s="10"/>
      <c r="S24" s="41"/>
      <c r="T24" s="41"/>
      <c r="U24" s="41"/>
      <c r="V24" s="41"/>
      <c r="W24" s="41"/>
      <c r="X24" s="41"/>
      <c r="Y24" s="10"/>
      <c r="Z24" s="7"/>
    </row>
    <row r="25" spans="1:26" ht="33.75" customHeight="1">
      <c r="A25" s="34" t="s">
        <v>9</v>
      </c>
      <c r="B25" s="34"/>
      <c r="C25" s="34"/>
      <c r="D25" s="34"/>
      <c r="E25" s="34"/>
      <c r="F25" s="30" t="s">
        <v>10</v>
      </c>
      <c r="G25" s="31"/>
      <c r="H25" s="11"/>
      <c r="I25" s="35">
        <f>I26+I29</f>
        <v>-104339.20000000001</v>
      </c>
      <c r="J25" s="35"/>
      <c r="K25" s="12">
        <f>K26+K29</f>
        <v>-330039.264</v>
      </c>
      <c r="L25" s="22">
        <f>L26+L29</f>
        <v>-330039.264</v>
      </c>
      <c r="M25" s="47"/>
      <c r="N25" s="49"/>
      <c r="R25" s="10"/>
      <c r="S25" s="41"/>
      <c r="T25" s="41"/>
      <c r="U25" s="41"/>
      <c r="V25" s="41"/>
      <c r="W25" s="41"/>
      <c r="X25" s="41"/>
      <c r="Y25" s="10"/>
      <c r="Z25" s="7"/>
    </row>
    <row r="26" spans="1:26" ht="55.5" customHeight="1">
      <c r="A26" s="28" t="s">
        <v>57</v>
      </c>
      <c r="B26" s="29"/>
      <c r="C26" s="29"/>
      <c r="D26" s="29"/>
      <c r="E26" s="29"/>
      <c r="F26" s="30" t="s">
        <v>20</v>
      </c>
      <c r="G26" s="31"/>
      <c r="H26" s="11"/>
      <c r="I26" s="35">
        <f>I27+I28</f>
        <v>387460.8</v>
      </c>
      <c r="J26" s="35"/>
      <c r="K26" s="12">
        <v>0</v>
      </c>
      <c r="L26" s="22">
        <v>0</v>
      </c>
      <c r="M26" s="47"/>
      <c r="N26" s="49"/>
      <c r="R26" s="10"/>
      <c r="S26" s="10"/>
      <c r="T26" s="10"/>
      <c r="U26" s="10"/>
      <c r="V26" s="10"/>
      <c r="W26" s="10"/>
      <c r="X26" s="10"/>
      <c r="Y26" s="10"/>
      <c r="Z26" s="7"/>
    </row>
    <row r="27" spans="1:26" ht="75" customHeight="1">
      <c r="A27" s="28" t="s">
        <v>56</v>
      </c>
      <c r="B27" s="29"/>
      <c r="C27" s="29"/>
      <c r="D27" s="29"/>
      <c r="E27" s="29"/>
      <c r="F27" s="30" t="s">
        <v>37</v>
      </c>
      <c r="G27" s="31"/>
      <c r="H27" s="11"/>
      <c r="I27" s="35">
        <v>87460.8</v>
      </c>
      <c r="J27" s="35"/>
      <c r="K27" s="12">
        <v>0</v>
      </c>
      <c r="L27" s="22">
        <v>0</v>
      </c>
      <c r="R27" s="8"/>
      <c r="S27" s="9"/>
      <c r="T27" s="9"/>
      <c r="U27" s="9"/>
      <c r="V27" s="9"/>
      <c r="W27" s="9"/>
      <c r="X27" s="9"/>
      <c r="Y27" s="9"/>
      <c r="Z27" s="7"/>
    </row>
    <row r="28" spans="1:26" ht="113.25" customHeight="1">
      <c r="A28" s="28" t="s">
        <v>55</v>
      </c>
      <c r="B28" s="29"/>
      <c r="C28" s="29"/>
      <c r="D28" s="29"/>
      <c r="E28" s="29"/>
      <c r="F28" s="30" t="s">
        <v>52</v>
      </c>
      <c r="G28" s="31"/>
      <c r="H28" s="11"/>
      <c r="I28" s="32">
        <v>300000</v>
      </c>
      <c r="J28" s="33"/>
      <c r="K28" s="12">
        <v>0</v>
      </c>
      <c r="L28" s="22">
        <v>0</v>
      </c>
      <c r="R28" s="8"/>
      <c r="S28" s="9"/>
      <c r="T28" s="9"/>
      <c r="U28" s="9"/>
      <c r="V28" s="9"/>
      <c r="W28" s="9"/>
      <c r="X28" s="9"/>
      <c r="Y28" s="9"/>
      <c r="Z28" s="7"/>
    </row>
    <row r="29" spans="1:12" ht="62.25" customHeight="1">
      <c r="A29" s="28" t="s">
        <v>11</v>
      </c>
      <c r="B29" s="29"/>
      <c r="C29" s="29"/>
      <c r="D29" s="29"/>
      <c r="E29" s="29"/>
      <c r="F29" s="30" t="s">
        <v>12</v>
      </c>
      <c r="G29" s="31"/>
      <c r="H29" s="11"/>
      <c r="I29" s="35">
        <f>I30+I31</f>
        <v>-491800</v>
      </c>
      <c r="J29" s="35"/>
      <c r="K29" s="12">
        <f>K30</f>
        <v>-330039.264</v>
      </c>
      <c r="L29" s="22">
        <f>L30</f>
        <v>-330039.264</v>
      </c>
    </row>
    <row r="30" spans="1:12" ht="64.5" customHeight="1">
      <c r="A30" s="28" t="s">
        <v>32</v>
      </c>
      <c r="B30" s="29"/>
      <c r="C30" s="29"/>
      <c r="D30" s="29"/>
      <c r="E30" s="29"/>
      <c r="F30" s="30" t="s">
        <v>38</v>
      </c>
      <c r="G30" s="31"/>
      <c r="H30" s="11"/>
      <c r="I30" s="35">
        <v>-191800</v>
      </c>
      <c r="J30" s="35"/>
      <c r="K30" s="12">
        <f>-308174.064-21865.2</f>
        <v>-330039.264</v>
      </c>
      <c r="L30" s="22">
        <f>-308174.064-21865.2</f>
        <v>-330039.264</v>
      </c>
    </row>
    <row r="31" spans="1:12" ht="105" customHeight="1">
      <c r="A31" s="28" t="s">
        <v>53</v>
      </c>
      <c r="B31" s="29"/>
      <c r="C31" s="29"/>
      <c r="D31" s="29"/>
      <c r="E31" s="29"/>
      <c r="F31" s="30" t="s">
        <v>51</v>
      </c>
      <c r="G31" s="31"/>
      <c r="H31" s="11"/>
      <c r="I31" s="32">
        <v>-300000</v>
      </c>
      <c r="J31" s="33"/>
      <c r="K31" s="12">
        <v>0</v>
      </c>
      <c r="L31" s="22">
        <v>0</v>
      </c>
    </row>
    <row r="32" spans="1:12" ht="34.5" customHeight="1">
      <c r="A32" s="34" t="s">
        <v>13</v>
      </c>
      <c r="B32" s="39"/>
      <c r="C32" s="39"/>
      <c r="D32" s="39"/>
      <c r="E32" s="39"/>
      <c r="F32" s="30" t="s">
        <v>21</v>
      </c>
      <c r="G32" s="31"/>
      <c r="H32" s="11"/>
      <c r="I32" s="35">
        <f>I36+I33</f>
        <v>147563.38185999915</v>
      </c>
      <c r="J32" s="35"/>
      <c r="K32" s="12">
        <f>K33+K36</f>
        <v>0</v>
      </c>
      <c r="L32" s="22">
        <f>L33+L36</f>
        <v>0</v>
      </c>
    </row>
    <row r="33" spans="1:14" ht="20.25" customHeight="1">
      <c r="A33" s="34" t="s">
        <v>2</v>
      </c>
      <c r="B33" s="29"/>
      <c r="C33" s="29"/>
      <c r="D33" s="29"/>
      <c r="E33" s="29"/>
      <c r="F33" s="30" t="s">
        <v>22</v>
      </c>
      <c r="G33" s="31"/>
      <c r="H33" s="11"/>
      <c r="I33" s="42">
        <f>I34</f>
        <v>-16521832.33204</v>
      </c>
      <c r="J33" s="42"/>
      <c r="K33" s="13">
        <f>K34</f>
        <v>-13554952.98552</v>
      </c>
      <c r="L33" s="27">
        <f>L34</f>
        <v>-10944540.8968</v>
      </c>
      <c r="M33" s="5"/>
      <c r="N33" s="5"/>
    </row>
    <row r="34" spans="1:14" ht="30" customHeight="1">
      <c r="A34" s="28" t="s">
        <v>14</v>
      </c>
      <c r="B34" s="29"/>
      <c r="C34" s="29"/>
      <c r="D34" s="29"/>
      <c r="E34" s="29"/>
      <c r="F34" s="30" t="s">
        <v>23</v>
      </c>
      <c r="G34" s="31"/>
      <c r="H34" s="11"/>
      <c r="I34" s="42">
        <f>I35</f>
        <v>-16521832.33204</v>
      </c>
      <c r="J34" s="42"/>
      <c r="K34" s="13">
        <f>K35</f>
        <v>-13554952.98552</v>
      </c>
      <c r="L34" s="27">
        <f>L35</f>
        <v>-10944540.8968</v>
      </c>
      <c r="M34" s="5"/>
      <c r="N34" s="5"/>
    </row>
    <row r="35" spans="1:14" ht="32.25" customHeight="1">
      <c r="A35" s="28" t="s">
        <v>33</v>
      </c>
      <c r="B35" s="29"/>
      <c r="C35" s="29"/>
      <c r="D35" s="29"/>
      <c r="E35" s="29"/>
      <c r="F35" s="30" t="s">
        <v>39</v>
      </c>
      <c r="G35" s="31"/>
      <c r="H35" s="11"/>
      <c r="I35" s="42">
        <f>-15244733.51204-I22-I26-16612.83</f>
        <v>-16521832.33204</v>
      </c>
      <c r="J35" s="42"/>
      <c r="K35" s="13">
        <f>-12796008.43152-K22</f>
        <v>-13554952.98552</v>
      </c>
      <c r="L35" s="27">
        <f>-9890044.4788-L22</f>
        <v>-10944540.8968</v>
      </c>
      <c r="M35" s="6"/>
      <c r="N35" s="5"/>
    </row>
    <row r="36" spans="1:14" ht="19.5" customHeight="1">
      <c r="A36" s="34" t="s">
        <v>3</v>
      </c>
      <c r="B36" s="39"/>
      <c r="C36" s="39"/>
      <c r="D36" s="39"/>
      <c r="E36" s="39"/>
      <c r="F36" s="30" t="s">
        <v>24</v>
      </c>
      <c r="G36" s="31"/>
      <c r="H36" s="11"/>
      <c r="I36" s="42">
        <f>I37</f>
        <v>16669395.7139</v>
      </c>
      <c r="J36" s="42"/>
      <c r="K36" s="13">
        <f>K37</f>
        <v>13554952.985520002</v>
      </c>
      <c r="L36" s="27">
        <f>L37</f>
        <v>10944540.8968</v>
      </c>
      <c r="M36" s="6"/>
      <c r="N36" s="5"/>
    </row>
    <row r="37" spans="1:14" ht="35.25" customHeight="1">
      <c r="A37" s="28" t="s">
        <v>4</v>
      </c>
      <c r="B37" s="29"/>
      <c r="C37" s="29"/>
      <c r="D37" s="29"/>
      <c r="E37" s="29"/>
      <c r="F37" s="30" t="s">
        <v>25</v>
      </c>
      <c r="G37" s="31"/>
      <c r="H37" s="11"/>
      <c r="I37" s="42">
        <f>I38</f>
        <v>16669395.7139</v>
      </c>
      <c r="J37" s="42"/>
      <c r="K37" s="13">
        <f>K38</f>
        <v>13554952.985520002</v>
      </c>
      <c r="L37" s="27">
        <f>L38</f>
        <v>10944540.8968</v>
      </c>
      <c r="M37" s="6"/>
      <c r="N37" s="5"/>
    </row>
    <row r="38" spans="1:14" ht="34.5" customHeight="1">
      <c r="A38" s="28" t="s">
        <v>34</v>
      </c>
      <c r="B38" s="29"/>
      <c r="C38" s="29"/>
      <c r="D38" s="29"/>
      <c r="E38" s="29"/>
      <c r="F38" s="30" t="s">
        <v>40</v>
      </c>
      <c r="G38" s="31"/>
      <c r="H38" s="11"/>
      <c r="I38" s="35">
        <f>15360982.8839-I29-I24+16612.83</f>
        <v>16669395.7139</v>
      </c>
      <c r="J38" s="35"/>
      <c r="K38" s="13">
        <f>12764427.73152-K24-K29</f>
        <v>13554952.985520002</v>
      </c>
      <c r="L38" s="27">
        <f>9855557.0788-L29-L24</f>
        <v>10944540.8968</v>
      </c>
      <c r="M38" s="6"/>
      <c r="N38" s="5"/>
    </row>
    <row r="39" spans="1:14" ht="21.75" customHeight="1">
      <c r="A39" s="34" t="s">
        <v>15</v>
      </c>
      <c r="B39" s="39"/>
      <c r="C39" s="39"/>
      <c r="D39" s="39"/>
      <c r="E39" s="39"/>
      <c r="F39" s="30" t="s">
        <v>16</v>
      </c>
      <c r="G39" s="31"/>
      <c r="H39" s="11"/>
      <c r="I39" s="35">
        <f>I19</f>
        <v>116249.37185999908</v>
      </c>
      <c r="J39" s="35"/>
      <c r="K39" s="12">
        <f>K19</f>
        <v>-31580.70000000001</v>
      </c>
      <c r="L39" s="22">
        <f>L19</f>
        <v>-34487.399999999965</v>
      </c>
      <c r="M39" s="5"/>
      <c r="N39" s="5"/>
    </row>
    <row r="40" spans="1:14" ht="36.75" customHeight="1">
      <c r="A40" s="34" t="s">
        <v>19</v>
      </c>
      <c r="B40" s="29"/>
      <c r="C40" s="29"/>
      <c r="D40" s="29"/>
      <c r="E40" s="29"/>
      <c r="F40" s="30" t="s">
        <v>17</v>
      </c>
      <c r="G40" s="31"/>
      <c r="H40" s="11"/>
      <c r="I40" s="35">
        <f>I39</f>
        <v>116249.37185999908</v>
      </c>
      <c r="J40" s="35"/>
      <c r="K40" s="12">
        <f>K39</f>
        <v>-31580.70000000001</v>
      </c>
      <c r="L40" s="22">
        <f>L39</f>
        <v>-34487.399999999965</v>
      </c>
      <c r="M40" s="5"/>
      <c r="N40" s="5"/>
    </row>
  </sheetData>
  <sheetProtection/>
  <mergeCells count="87">
    <mergeCell ref="M24:N24"/>
    <mergeCell ref="M22:N22"/>
    <mergeCell ref="M25:N25"/>
    <mergeCell ref="M26:N26"/>
    <mergeCell ref="K14:L14"/>
    <mergeCell ref="I17:J17"/>
    <mergeCell ref="I14:J14"/>
    <mergeCell ref="I21:J21"/>
    <mergeCell ref="A25:E25"/>
    <mergeCell ref="F25:G25"/>
    <mergeCell ref="F18:G18"/>
    <mergeCell ref="I18:J18"/>
    <mergeCell ref="I22:J22"/>
    <mergeCell ref="I23:J23"/>
    <mergeCell ref="F23:G23"/>
    <mergeCell ref="A23:E23"/>
    <mergeCell ref="A21:E21"/>
    <mergeCell ref="A20:E20"/>
    <mergeCell ref="A13:L13"/>
    <mergeCell ref="A15:E16"/>
    <mergeCell ref="F15:H16"/>
    <mergeCell ref="I15:J16"/>
    <mergeCell ref="K15:L15"/>
    <mergeCell ref="A29:E29"/>
    <mergeCell ref="F27:G27"/>
    <mergeCell ref="F29:G29"/>
    <mergeCell ref="A26:E26"/>
    <mergeCell ref="I20:J20"/>
    <mergeCell ref="A40:E40"/>
    <mergeCell ref="F40:G40"/>
    <mergeCell ref="I29:J29"/>
    <mergeCell ref="I27:J27"/>
    <mergeCell ref="A27:E27"/>
    <mergeCell ref="I32:J32"/>
    <mergeCell ref="I40:J40"/>
    <mergeCell ref="A38:E38"/>
    <mergeCell ref="F38:G38"/>
    <mergeCell ref="I38:J38"/>
    <mergeCell ref="A39:E39"/>
    <mergeCell ref="I37:J37"/>
    <mergeCell ref="A37:E37"/>
    <mergeCell ref="F37:G37"/>
    <mergeCell ref="F39:G39"/>
    <mergeCell ref="I39:J39"/>
    <mergeCell ref="I36:J36"/>
    <mergeCell ref="F26:G26"/>
    <mergeCell ref="A22:E22"/>
    <mergeCell ref="F22:G22"/>
    <mergeCell ref="F34:G34"/>
    <mergeCell ref="F32:G32"/>
    <mergeCell ref="I25:J25"/>
    <mergeCell ref="I26:J26"/>
    <mergeCell ref="F30:G30"/>
    <mergeCell ref="I30:J30"/>
    <mergeCell ref="F33:G33"/>
    <mergeCell ref="A33:E33"/>
    <mergeCell ref="F36:G36"/>
    <mergeCell ref="F35:G35"/>
    <mergeCell ref="I35:J35"/>
    <mergeCell ref="A18:E18"/>
    <mergeCell ref="I34:J34"/>
    <mergeCell ref="A35:E35"/>
    <mergeCell ref="A32:E32"/>
    <mergeCell ref="I33:J33"/>
    <mergeCell ref="A36:E36"/>
    <mergeCell ref="A30:E30"/>
    <mergeCell ref="A34:E34"/>
    <mergeCell ref="R21:W21"/>
    <mergeCell ref="S23:Y23"/>
    <mergeCell ref="S24:X24"/>
    <mergeCell ref="S25:X25"/>
    <mergeCell ref="A24:E24"/>
    <mergeCell ref="F24:G24"/>
    <mergeCell ref="I24:J24"/>
    <mergeCell ref="F21:G21"/>
    <mergeCell ref="A19:E19"/>
    <mergeCell ref="I19:J19"/>
    <mergeCell ref="F19:G19"/>
    <mergeCell ref="A17:E17"/>
    <mergeCell ref="F20:H20"/>
    <mergeCell ref="F17:G17"/>
    <mergeCell ref="A28:E28"/>
    <mergeCell ref="F28:G28"/>
    <mergeCell ref="I28:J28"/>
    <mergeCell ref="A31:E31"/>
    <mergeCell ref="F31:G31"/>
    <mergeCell ref="I31:J31"/>
  </mergeCells>
  <printOptions horizontalCentered="1"/>
  <pageMargins left="0.984251968503937" right="0.1968503937007874" top="0.3937007874015748" bottom="0.3937007874015748" header="0.1968503937007874" footer="0.1968503937007874"/>
  <pageSetup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60" zoomScalePageLayoutView="0" workbookViewId="0" topLeftCell="A16">
      <selection activeCell="I27" sqref="I27:J27"/>
    </sheetView>
  </sheetViews>
  <sheetFormatPr defaultColWidth="9.00390625" defaultRowHeight="12.75"/>
  <cols>
    <col min="1" max="4" width="9.125" style="1" customWidth="1"/>
    <col min="5" max="5" width="14.75390625" style="1" customWidth="1"/>
    <col min="6" max="6" width="9.125" style="1" customWidth="1"/>
    <col min="7" max="7" width="19.75390625" style="1" customWidth="1"/>
    <col min="8" max="8" width="9.125" style="1" hidden="1" customWidth="1"/>
    <col min="9" max="9" width="9.125" style="1" customWidth="1"/>
    <col min="10" max="10" width="11.25390625" style="1" customWidth="1"/>
    <col min="11" max="11" width="20.25390625" style="1" customWidth="1"/>
    <col min="12" max="12" width="25.625" style="1" customWidth="1"/>
    <col min="13" max="13" width="28.875" style="1" customWidth="1"/>
    <col min="14" max="14" width="35.875" style="1" customWidth="1"/>
    <col min="15" max="15" width="30.125" style="1" customWidth="1"/>
    <col min="16" max="16" width="27.00390625" style="1" customWidth="1"/>
    <col min="17" max="17" width="29.625" style="1" customWidth="1"/>
    <col min="18" max="18" width="27.00390625" style="1" customWidth="1"/>
    <col min="19" max="19" width="15.625" style="1" customWidth="1"/>
    <col min="20" max="16384" width="9.125" style="1" customWidth="1"/>
  </cols>
  <sheetData>
    <row r="1" spans="1:18" ht="42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1">
        <v>-116249371.86</v>
      </c>
      <c r="P1" s="23" t="s">
        <v>67</v>
      </c>
      <c r="Q1" s="23" t="s">
        <v>68</v>
      </c>
      <c r="R1" s="23" t="s">
        <v>69</v>
      </c>
    </row>
    <row r="2" spans="9:12" ht="15.75">
      <c r="I2" s="50"/>
      <c r="J2" s="51"/>
      <c r="K2" s="50" t="s">
        <v>28</v>
      </c>
      <c r="L2" s="51"/>
    </row>
    <row r="3" spans="1:15" ht="27" customHeight="1">
      <c r="A3" s="45" t="s">
        <v>0</v>
      </c>
      <c r="B3" s="45"/>
      <c r="C3" s="45"/>
      <c r="D3" s="45"/>
      <c r="E3" s="45"/>
      <c r="F3" s="45" t="s">
        <v>1</v>
      </c>
      <c r="G3" s="45"/>
      <c r="H3" s="45"/>
      <c r="I3" s="45" t="s">
        <v>42</v>
      </c>
      <c r="J3" s="45"/>
      <c r="K3" s="46" t="s">
        <v>41</v>
      </c>
      <c r="L3" s="46"/>
      <c r="M3" s="1" t="s">
        <v>60</v>
      </c>
      <c r="N3" s="1" t="s">
        <v>60</v>
      </c>
      <c r="O3" s="1" t="s">
        <v>60</v>
      </c>
    </row>
    <row r="4" spans="1:12" ht="20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3" t="s">
        <v>46</v>
      </c>
      <c r="L4" s="3" t="s">
        <v>49</v>
      </c>
    </row>
    <row r="5" spans="1:12" ht="42" customHeight="1">
      <c r="A5" s="34" t="s">
        <v>30</v>
      </c>
      <c r="B5" s="36"/>
      <c r="C5" s="36"/>
      <c r="D5" s="36"/>
      <c r="E5" s="36"/>
      <c r="F5" s="37"/>
      <c r="G5" s="38"/>
      <c r="H5" s="14"/>
      <c r="I5" s="35">
        <f>-I7</f>
        <v>-116249371.8599987</v>
      </c>
      <c r="J5" s="35"/>
      <c r="K5" s="12">
        <f>-K7</f>
        <v>31580700</v>
      </c>
      <c r="L5" s="12">
        <f>-L7</f>
        <v>34487400</v>
      </c>
    </row>
    <row r="6" spans="1:12" ht="39" customHeight="1">
      <c r="A6" s="43" t="s">
        <v>43</v>
      </c>
      <c r="B6" s="43"/>
      <c r="C6" s="43"/>
      <c r="D6" s="43"/>
      <c r="E6" s="43"/>
      <c r="F6" s="30"/>
      <c r="G6" s="30"/>
      <c r="H6" s="14"/>
      <c r="I6" s="35"/>
      <c r="J6" s="35"/>
      <c r="K6" s="12" t="s">
        <v>44</v>
      </c>
      <c r="L6" s="12" t="s">
        <v>44</v>
      </c>
    </row>
    <row r="7" spans="1:13" ht="36" customHeight="1">
      <c r="A7" s="34" t="s">
        <v>18</v>
      </c>
      <c r="B7" s="34"/>
      <c r="C7" s="34"/>
      <c r="D7" s="34"/>
      <c r="E7" s="34"/>
      <c r="F7" s="30" t="s">
        <v>17</v>
      </c>
      <c r="G7" s="31"/>
      <c r="H7" s="11"/>
      <c r="I7" s="35">
        <f>I8+I20+I13</f>
        <v>116249371.8599987</v>
      </c>
      <c r="J7" s="35"/>
      <c r="K7" s="12">
        <f>K8+K20+K13</f>
        <v>-31580700</v>
      </c>
      <c r="L7" s="12">
        <f>L8+L20+L13</f>
        <v>-34487400</v>
      </c>
      <c r="M7" s="6"/>
    </row>
    <row r="8" spans="1:25" ht="36" customHeight="1">
      <c r="A8" s="34" t="s">
        <v>5</v>
      </c>
      <c r="B8" s="36"/>
      <c r="C8" s="36"/>
      <c r="D8" s="36"/>
      <c r="E8" s="36"/>
      <c r="F8" s="30" t="s">
        <v>7</v>
      </c>
      <c r="G8" s="30"/>
      <c r="H8" s="30"/>
      <c r="I8" s="35">
        <f>I9+I11</f>
        <v>73025190</v>
      </c>
      <c r="J8" s="35"/>
      <c r="K8" s="12">
        <f>K9+K11</f>
        <v>298458564</v>
      </c>
      <c r="L8" s="12">
        <f>L9+L11</f>
        <v>295551864</v>
      </c>
      <c r="M8" s="1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39" customHeight="1">
      <c r="A9" s="28" t="s">
        <v>61</v>
      </c>
      <c r="B9" s="29"/>
      <c r="C9" s="29"/>
      <c r="D9" s="29"/>
      <c r="E9" s="29"/>
      <c r="F9" s="30" t="s">
        <v>6</v>
      </c>
      <c r="G9" s="31"/>
      <c r="H9" s="11"/>
      <c r="I9" s="35">
        <f>I10</f>
        <v>873025190</v>
      </c>
      <c r="J9" s="35"/>
      <c r="K9" s="12">
        <f>K10</f>
        <v>758944554</v>
      </c>
      <c r="L9" s="12">
        <f>L10</f>
        <v>1054496418</v>
      </c>
      <c r="M9" s="15"/>
      <c r="N9" s="16"/>
      <c r="O9" s="16"/>
      <c r="P9" s="16"/>
      <c r="Q9" s="16"/>
      <c r="R9" s="40"/>
      <c r="S9" s="40"/>
      <c r="T9" s="40"/>
      <c r="U9" s="40"/>
      <c r="V9" s="40"/>
      <c r="W9" s="40"/>
      <c r="X9" s="10"/>
      <c r="Y9" s="10"/>
    </row>
    <row r="10" spans="1:26" ht="48.75" customHeight="1">
      <c r="A10" s="28" t="s">
        <v>62</v>
      </c>
      <c r="B10" s="28"/>
      <c r="C10" s="28"/>
      <c r="D10" s="28"/>
      <c r="E10" s="28"/>
      <c r="F10" s="30" t="s">
        <v>35</v>
      </c>
      <c r="G10" s="31"/>
      <c r="H10" s="11"/>
      <c r="I10" s="35">
        <v>873025190</v>
      </c>
      <c r="J10" s="35"/>
      <c r="K10" s="12">
        <v>758944554</v>
      </c>
      <c r="L10" s="12">
        <v>1054496418</v>
      </c>
      <c r="M10" s="17">
        <v>1147258220</v>
      </c>
      <c r="N10" s="24">
        <v>913725000</v>
      </c>
      <c r="O10" s="15">
        <v>1159395800</v>
      </c>
      <c r="P10" s="15">
        <f>I10-M10</f>
        <v>-274233030</v>
      </c>
      <c r="Q10" s="15">
        <f>K10-N10</f>
        <v>-154780446</v>
      </c>
      <c r="R10" s="15">
        <f>L10-O10</f>
        <v>-104899382</v>
      </c>
      <c r="S10" s="10"/>
      <c r="T10" s="10"/>
      <c r="U10" s="10"/>
      <c r="V10" s="10"/>
      <c r="W10" s="10"/>
      <c r="X10" s="10"/>
      <c r="Y10" s="10"/>
      <c r="Z10" s="7"/>
    </row>
    <row r="11" spans="1:26" ht="37.5" customHeight="1">
      <c r="A11" s="28" t="s">
        <v>63</v>
      </c>
      <c r="B11" s="28"/>
      <c r="C11" s="28"/>
      <c r="D11" s="28"/>
      <c r="E11" s="28"/>
      <c r="F11" s="30" t="s">
        <v>8</v>
      </c>
      <c r="G11" s="31"/>
      <c r="H11" s="11"/>
      <c r="I11" s="35">
        <f>I12</f>
        <v>-800000000</v>
      </c>
      <c r="J11" s="35"/>
      <c r="K11" s="12">
        <f>K12</f>
        <v>-460485990</v>
      </c>
      <c r="L11" s="12">
        <f>L12</f>
        <v>-758944554</v>
      </c>
      <c r="M11" s="15"/>
      <c r="N11" s="15"/>
      <c r="O11" s="15"/>
      <c r="P11" s="15"/>
      <c r="Q11" s="15"/>
      <c r="R11" s="15"/>
      <c r="S11" s="41"/>
      <c r="T11" s="41"/>
      <c r="U11" s="41"/>
      <c r="V11" s="41"/>
      <c r="W11" s="41"/>
      <c r="X11" s="41"/>
      <c r="Y11" s="41"/>
      <c r="Z11" s="7"/>
    </row>
    <row r="12" spans="1:26" ht="50.25" customHeight="1">
      <c r="A12" s="28" t="s">
        <v>31</v>
      </c>
      <c r="B12" s="28"/>
      <c r="C12" s="28"/>
      <c r="D12" s="28"/>
      <c r="E12" s="28"/>
      <c r="F12" s="30" t="s">
        <v>36</v>
      </c>
      <c r="G12" s="31"/>
      <c r="H12" s="11"/>
      <c r="I12" s="35">
        <f>-800000000</f>
        <v>-800000000</v>
      </c>
      <c r="J12" s="35"/>
      <c r="K12" s="12">
        <v>-460485990</v>
      </c>
      <c r="L12" s="12">
        <v>-758944554</v>
      </c>
      <c r="M12" s="17">
        <v>-887460830</v>
      </c>
      <c r="N12" s="24">
        <v>-736668300</v>
      </c>
      <c r="O12" s="15">
        <v>-891859800</v>
      </c>
      <c r="P12" s="15">
        <f>I12-M12</f>
        <v>87460830</v>
      </c>
      <c r="Q12" s="15">
        <f>K12-N12</f>
        <v>276182310</v>
      </c>
      <c r="R12" s="15">
        <f>L12-O12</f>
        <v>132915246</v>
      </c>
      <c r="S12" s="41"/>
      <c r="T12" s="41"/>
      <c r="U12" s="41"/>
      <c r="V12" s="41"/>
      <c r="W12" s="41"/>
      <c r="X12" s="41"/>
      <c r="Y12" s="10"/>
      <c r="Z12" s="7"/>
    </row>
    <row r="13" spans="1:26" ht="33.75" customHeight="1">
      <c r="A13" s="34" t="s">
        <v>9</v>
      </c>
      <c r="B13" s="34"/>
      <c r="C13" s="34"/>
      <c r="D13" s="34"/>
      <c r="E13" s="34"/>
      <c r="F13" s="30" t="s">
        <v>10</v>
      </c>
      <c r="G13" s="31"/>
      <c r="H13" s="11"/>
      <c r="I13" s="35">
        <f>I14+I17</f>
        <v>-104339200</v>
      </c>
      <c r="J13" s="35"/>
      <c r="K13" s="12">
        <f>K14+K17</f>
        <v>-330039264</v>
      </c>
      <c r="L13" s="12">
        <f>L14+L17</f>
        <v>-330039264</v>
      </c>
      <c r="M13" s="17"/>
      <c r="N13" s="25"/>
      <c r="O13" s="15"/>
      <c r="P13" s="15"/>
      <c r="Q13" s="15"/>
      <c r="R13" s="15"/>
      <c r="S13" s="41"/>
      <c r="T13" s="41"/>
      <c r="U13" s="41"/>
      <c r="V13" s="41"/>
      <c r="W13" s="41"/>
      <c r="X13" s="41"/>
      <c r="Y13" s="10"/>
      <c r="Z13" s="7"/>
    </row>
    <row r="14" spans="1:26" ht="55.5" customHeight="1">
      <c r="A14" s="28" t="s">
        <v>64</v>
      </c>
      <c r="B14" s="29"/>
      <c r="C14" s="29"/>
      <c r="D14" s="29"/>
      <c r="E14" s="29"/>
      <c r="F14" s="30" t="s">
        <v>20</v>
      </c>
      <c r="G14" s="31"/>
      <c r="H14" s="11"/>
      <c r="I14" s="35">
        <f>I15+I16</f>
        <v>387460800</v>
      </c>
      <c r="J14" s="35"/>
      <c r="K14" s="12">
        <v>0</v>
      </c>
      <c r="L14" s="12">
        <v>0</v>
      </c>
      <c r="M14" s="17"/>
      <c r="N14" s="25"/>
      <c r="O14" s="15"/>
      <c r="P14" s="15"/>
      <c r="Q14" s="15"/>
      <c r="R14" s="15">
        <f>L14-O14</f>
        <v>0</v>
      </c>
      <c r="S14" s="10"/>
      <c r="T14" s="10"/>
      <c r="U14" s="10"/>
      <c r="V14" s="10"/>
      <c r="W14" s="10"/>
      <c r="X14" s="10"/>
      <c r="Y14" s="10"/>
      <c r="Z14" s="7"/>
    </row>
    <row r="15" spans="1:26" ht="75" customHeight="1">
      <c r="A15" s="28" t="s">
        <v>65</v>
      </c>
      <c r="B15" s="29"/>
      <c r="C15" s="29"/>
      <c r="D15" s="29"/>
      <c r="E15" s="29"/>
      <c r="F15" s="30" t="s">
        <v>37</v>
      </c>
      <c r="G15" s="31"/>
      <c r="H15" s="11"/>
      <c r="I15" s="35">
        <v>87460800</v>
      </c>
      <c r="J15" s="35"/>
      <c r="K15" s="12">
        <v>0</v>
      </c>
      <c r="L15" s="12">
        <v>0</v>
      </c>
      <c r="M15" s="15">
        <v>87460800</v>
      </c>
      <c r="N15" s="15"/>
      <c r="O15" s="15"/>
      <c r="P15" s="15"/>
      <c r="Q15" s="15"/>
      <c r="R15" s="15">
        <f>L15-O15</f>
        <v>0</v>
      </c>
      <c r="S15" s="18"/>
      <c r="T15" s="18"/>
      <c r="U15" s="18"/>
      <c r="V15" s="18"/>
      <c r="W15" s="18"/>
      <c r="X15" s="18"/>
      <c r="Y15" s="18"/>
      <c r="Z15" s="7"/>
    </row>
    <row r="16" spans="1:26" ht="113.25" customHeight="1">
      <c r="A16" s="28" t="s">
        <v>66</v>
      </c>
      <c r="B16" s="29"/>
      <c r="C16" s="29"/>
      <c r="D16" s="29"/>
      <c r="E16" s="29"/>
      <c r="F16" s="30" t="s">
        <v>52</v>
      </c>
      <c r="G16" s="31"/>
      <c r="H16" s="11"/>
      <c r="I16" s="32">
        <v>300000000</v>
      </c>
      <c r="J16" s="33"/>
      <c r="K16" s="12">
        <v>0</v>
      </c>
      <c r="L16" s="12">
        <v>0</v>
      </c>
      <c r="M16" s="15">
        <v>300000000</v>
      </c>
      <c r="N16" s="15"/>
      <c r="O16" s="15"/>
      <c r="P16" s="15">
        <f>I16-M16</f>
        <v>0</v>
      </c>
      <c r="Q16" s="15">
        <f>K16-N16</f>
        <v>0</v>
      </c>
      <c r="R16" s="15">
        <f>L16-O16</f>
        <v>0</v>
      </c>
      <c r="S16" s="18"/>
      <c r="T16" s="18"/>
      <c r="U16" s="18"/>
      <c r="V16" s="18"/>
      <c r="W16" s="18"/>
      <c r="X16" s="18"/>
      <c r="Y16" s="18"/>
      <c r="Z16" s="7"/>
    </row>
    <row r="17" spans="1:25" ht="62.25" customHeight="1">
      <c r="A17" s="28" t="s">
        <v>11</v>
      </c>
      <c r="B17" s="29"/>
      <c r="C17" s="29"/>
      <c r="D17" s="29"/>
      <c r="E17" s="29"/>
      <c r="F17" s="30" t="s">
        <v>12</v>
      </c>
      <c r="G17" s="31"/>
      <c r="H17" s="11"/>
      <c r="I17" s="35">
        <f>I18+I19</f>
        <v>-491800000</v>
      </c>
      <c r="J17" s="35"/>
      <c r="K17" s="12">
        <f>K18</f>
        <v>-330039264</v>
      </c>
      <c r="L17" s="12">
        <f>L18</f>
        <v>-330039264</v>
      </c>
      <c r="M17" s="15"/>
      <c r="N17" s="15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16"/>
    </row>
    <row r="18" spans="1:25" ht="64.5" customHeight="1">
      <c r="A18" s="28" t="s">
        <v>32</v>
      </c>
      <c r="B18" s="29"/>
      <c r="C18" s="29"/>
      <c r="D18" s="29"/>
      <c r="E18" s="29"/>
      <c r="F18" s="30" t="s">
        <v>38</v>
      </c>
      <c r="G18" s="31"/>
      <c r="H18" s="11"/>
      <c r="I18" s="35">
        <v>-191800000</v>
      </c>
      <c r="J18" s="35"/>
      <c r="K18" s="12">
        <v>-330039264</v>
      </c>
      <c r="L18" s="12">
        <v>-330039264</v>
      </c>
      <c r="M18" s="15">
        <v>-378572200</v>
      </c>
      <c r="N18" s="15">
        <v>-208637400</v>
      </c>
      <c r="O18" s="15">
        <v>-302023400</v>
      </c>
      <c r="P18" s="15">
        <f>I18-M18</f>
        <v>186772200</v>
      </c>
      <c r="Q18" s="15">
        <f>K18-N18</f>
        <v>-121401864</v>
      </c>
      <c r="R18" s="15">
        <f>L18-O18</f>
        <v>-28015864</v>
      </c>
      <c r="S18" s="16"/>
      <c r="T18" s="16"/>
      <c r="U18" s="16"/>
      <c r="V18" s="16"/>
      <c r="W18" s="16"/>
      <c r="X18" s="16"/>
      <c r="Y18" s="16"/>
    </row>
    <row r="19" spans="1:25" ht="105" customHeight="1">
      <c r="A19" s="28" t="s">
        <v>53</v>
      </c>
      <c r="B19" s="29"/>
      <c r="C19" s="29"/>
      <c r="D19" s="29"/>
      <c r="E19" s="29"/>
      <c r="F19" s="30" t="s">
        <v>51</v>
      </c>
      <c r="G19" s="31"/>
      <c r="H19" s="11"/>
      <c r="I19" s="32">
        <v>-300000000</v>
      </c>
      <c r="J19" s="33"/>
      <c r="K19" s="12">
        <v>0</v>
      </c>
      <c r="L19" s="12">
        <v>0</v>
      </c>
      <c r="M19" s="15">
        <v>-300000000</v>
      </c>
      <c r="N19" s="15"/>
      <c r="O19" s="15"/>
      <c r="P19" s="15">
        <f>I19-M19</f>
        <v>0</v>
      </c>
      <c r="Q19" s="15">
        <f>K19-N19</f>
        <v>0</v>
      </c>
      <c r="R19" s="15"/>
      <c r="S19" s="16"/>
      <c r="T19" s="16"/>
      <c r="U19" s="16"/>
      <c r="V19" s="16"/>
      <c r="W19" s="16"/>
      <c r="X19" s="16"/>
      <c r="Y19" s="16"/>
    </row>
    <row r="20" spans="1:25" ht="34.5" customHeight="1">
      <c r="A20" s="34" t="s">
        <v>13</v>
      </c>
      <c r="B20" s="39"/>
      <c r="C20" s="39"/>
      <c r="D20" s="39"/>
      <c r="E20" s="39"/>
      <c r="F20" s="30" t="s">
        <v>21</v>
      </c>
      <c r="G20" s="31"/>
      <c r="H20" s="11"/>
      <c r="I20" s="35">
        <f>I24+I21</f>
        <v>147563381.8599987</v>
      </c>
      <c r="J20" s="35"/>
      <c r="K20" s="12">
        <f>K21+K24</f>
        <v>0</v>
      </c>
      <c r="L20" s="12">
        <f>L21+L24</f>
        <v>0</v>
      </c>
      <c r="M20" s="15">
        <v>147563381.86</v>
      </c>
      <c r="N20" s="15"/>
      <c r="O20" s="15"/>
      <c r="P20" s="15">
        <f>I20-M20</f>
        <v>-1.3113021850585938E-06</v>
      </c>
      <c r="Q20" s="15"/>
      <c r="R20" s="15"/>
      <c r="S20" s="16"/>
      <c r="T20" s="16"/>
      <c r="U20" s="16"/>
      <c r="V20" s="16"/>
      <c r="W20" s="16"/>
      <c r="X20" s="16"/>
      <c r="Y20" s="16"/>
    </row>
    <row r="21" spans="1:25" ht="20.25" customHeight="1">
      <c r="A21" s="34" t="s">
        <v>2</v>
      </c>
      <c r="B21" s="29"/>
      <c r="C21" s="29"/>
      <c r="D21" s="29"/>
      <c r="E21" s="29"/>
      <c r="F21" s="30" t="s">
        <v>22</v>
      </c>
      <c r="G21" s="31"/>
      <c r="H21" s="11"/>
      <c r="I21" s="42">
        <f>I22</f>
        <v>-16521832332.04</v>
      </c>
      <c r="J21" s="42"/>
      <c r="K21" s="13">
        <f>K22</f>
        <v>-13554952985.52</v>
      </c>
      <c r="L21" s="13">
        <f>L22</f>
        <v>-10944540896.8</v>
      </c>
      <c r="M21" s="15"/>
      <c r="N21" s="15"/>
      <c r="O21" s="15"/>
      <c r="P21" s="15"/>
      <c r="Q21" s="15"/>
      <c r="R21" s="15"/>
      <c r="S21" s="16"/>
      <c r="T21" s="16"/>
      <c r="U21" s="16"/>
      <c r="V21" s="16"/>
      <c r="W21" s="16"/>
      <c r="X21" s="16"/>
      <c r="Y21" s="16"/>
    </row>
    <row r="22" spans="1:25" ht="30" customHeight="1">
      <c r="A22" s="28" t="s">
        <v>14</v>
      </c>
      <c r="B22" s="29"/>
      <c r="C22" s="29"/>
      <c r="D22" s="29"/>
      <c r="E22" s="29"/>
      <c r="F22" s="30" t="s">
        <v>23</v>
      </c>
      <c r="G22" s="31"/>
      <c r="H22" s="11"/>
      <c r="I22" s="42">
        <f>I23</f>
        <v>-16521832332.04</v>
      </c>
      <c r="J22" s="42"/>
      <c r="K22" s="13">
        <f>K23</f>
        <v>-13554952985.52</v>
      </c>
      <c r="L22" s="13">
        <f>L23</f>
        <v>-10944540896.8</v>
      </c>
      <c r="M22" s="20">
        <v>-16041828818.92</v>
      </c>
      <c r="N22" s="20">
        <v>-12590765215.29</v>
      </c>
      <c r="O22" s="20">
        <v>-12522883194.6</v>
      </c>
      <c r="P22" s="20">
        <f>I22-M22</f>
        <v>-480003513.12000084</v>
      </c>
      <c r="Q22" s="20">
        <f>K22-N22</f>
        <v>-964187770.2299995</v>
      </c>
      <c r="R22" s="20">
        <f>L22-O22</f>
        <v>1578342297.8000011</v>
      </c>
      <c r="S22" s="16"/>
      <c r="T22" s="16"/>
      <c r="U22" s="16"/>
      <c r="V22" s="16"/>
      <c r="W22" s="16"/>
      <c r="X22" s="16"/>
      <c r="Y22" s="16"/>
    </row>
    <row r="23" spans="1:25" ht="32.25" customHeight="1">
      <c r="A23" s="28" t="s">
        <v>33</v>
      </c>
      <c r="B23" s="29"/>
      <c r="C23" s="29"/>
      <c r="D23" s="29"/>
      <c r="E23" s="29"/>
      <c r="F23" s="30" t="s">
        <v>39</v>
      </c>
      <c r="G23" s="31"/>
      <c r="H23" s="11"/>
      <c r="I23" s="42">
        <f>-15244733512.04-I10-I14-16612830</f>
        <v>-16521832332.04</v>
      </c>
      <c r="J23" s="42"/>
      <c r="K23" s="13">
        <f>-12796008431.52-K9</f>
        <v>-13554952985.52</v>
      </c>
      <c r="L23" s="13">
        <f>-9890044478.8-L10</f>
        <v>-10944540896.8</v>
      </c>
      <c r="M23" s="20"/>
      <c r="N23" s="20"/>
      <c r="O23" s="20"/>
      <c r="P23" s="20"/>
      <c r="Q23" s="20"/>
      <c r="R23" s="20"/>
      <c r="S23" s="16"/>
      <c r="T23" s="16"/>
      <c r="U23" s="16"/>
      <c r="V23" s="16"/>
      <c r="W23" s="16"/>
      <c r="X23" s="16"/>
      <c r="Y23" s="16"/>
    </row>
    <row r="24" spans="1:25" ht="19.5" customHeight="1">
      <c r="A24" s="34" t="s">
        <v>3</v>
      </c>
      <c r="B24" s="39"/>
      <c r="C24" s="39"/>
      <c r="D24" s="39"/>
      <c r="E24" s="39"/>
      <c r="F24" s="30" t="s">
        <v>24</v>
      </c>
      <c r="G24" s="31"/>
      <c r="H24" s="11"/>
      <c r="I24" s="42">
        <f>I25</f>
        <v>16669395713.9</v>
      </c>
      <c r="J24" s="42"/>
      <c r="K24" s="13">
        <f>K25</f>
        <v>13554952985.52</v>
      </c>
      <c r="L24" s="13">
        <f>L25</f>
        <v>10944540896.8</v>
      </c>
      <c r="M24" s="20"/>
      <c r="N24" s="20"/>
      <c r="O24" s="20"/>
      <c r="P24" s="20"/>
      <c r="Q24" s="20"/>
      <c r="R24" s="20"/>
      <c r="S24" s="16"/>
      <c r="T24" s="16"/>
      <c r="U24" s="16"/>
      <c r="V24" s="16"/>
      <c r="W24" s="16"/>
      <c r="X24" s="16"/>
      <c r="Y24" s="16"/>
    </row>
    <row r="25" spans="1:25" ht="35.25" customHeight="1">
      <c r="A25" s="28" t="s">
        <v>4</v>
      </c>
      <c r="B25" s="29"/>
      <c r="C25" s="29"/>
      <c r="D25" s="29"/>
      <c r="E25" s="29"/>
      <c r="F25" s="30" t="s">
        <v>25</v>
      </c>
      <c r="G25" s="31"/>
      <c r="H25" s="11"/>
      <c r="I25" s="42">
        <f>I26</f>
        <v>16669395713.9</v>
      </c>
      <c r="J25" s="42"/>
      <c r="K25" s="13">
        <f>K26</f>
        <v>13554952985.52</v>
      </c>
      <c r="L25" s="13">
        <f>L26</f>
        <v>10944540896.8</v>
      </c>
      <c r="M25" s="20"/>
      <c r="N25" s="20"/>
      <c r="O25" s="20"/>
      <c r="P25" s="20"/>
      <c r="Q25" s="20"/>
      <c r="R25" s="20"/>
      <c r="S25" s="16"/>
      <c r="T25" s="16"/>
      <c r="U25" s="16"/>
      <c r="V25" s="16"/>
      <c r="W25" s="16"/>
      <c r="X25" s="16"/>
      <c r="Y25" s="16"/>
    </row>
    <row r="26" spans="1:25" ht="34.5" customHeight="1">
      <c r="A26" s="28" t="s">
        <v>34</v>
      </c>
      <c r="B26" s="29"/>
      <c r="C26" s="29"/>
      <c r="D26" s="29"/>
      <c r="E26" s="29"/>
      <c r="F26" s="30" t="s">
        <v>40</v>
      </c>
      <c r="G26" s="31"/>
      <c r="H26" s="11"/>
      <c r="I26" s="35">
        <f>15360982883.9-I11-I17+16612830</f>
        <v>16669395713.9</v>
      </c>
      <c r="J26" s="35"/>
      <c r="K26" s="13">
        <f>12764427731.52-K17-K11</f>
        <v>13554952985.52</v>
      </c>
      <c r="L26" s="13">
        <f>9855557078.8-L17-L12</f>
        <v>10944540896.8</v>
      </c>
      <c r="M26" s="20">
        <v>16189392200.78</v>
      </c>
      <c r="N26" s="20">
        <v>12590765215.29</v>
      </c>
      <c r="O26" s="20">
        <v>12522883194.6</v>
      </c>
      <c r="P26" s="15">
        <f>I26-M26</f>
        <v>480003513.11999893</v>
      </c>
      <c r="Q26" s="15">
        <f>K26-N26</f>
        <v>964187770.2299995</v>
      </c>
      <c r="R26" s="15">
        <f>L26-O26</f>
        <v>-1578342297.8000011</v>
      </c>
      <c r="S26" s="16"/>
      <c r="T26" s="16"/>
      <c r="U26" s="16"/>
      <c r="V26" s="16"/>
      <c r="W26" s="16"/>
      <c r="X26" s="16"/>
      <c r="Y26" s="16"/>
    </row>
    <row r="27" spans="1:25" ht="21.75" customHeight="1">
      <c r="A27" s="34" t="s">
        <v>15</v>
      </c>
      <c r="B27" s="39"/>
      <c r="C27" s="39"/>
      <c r="D27" s="39"/>
      <c r="E27" s="39"/>
      <c r="F27" s="30" t="s">
        <v>16</v>
      </c>
      <c r="G27" s="31"/>
      <c r="H27" s="11"/>
      <c r="I27" s="35">
        <f>I7</f>
        <v>116249371.8599987</v>
      </c>
      <c r="J27" s="35"/>
      <c r="K27" s="12">
        <f>K7</f>
        <v>-31580700</v>
      </c>
      <c r="L27" s="12">
        <f>L7</f>
        <v>-34487400</v>
      </c>
      <c r="M27" s="15"/>
      <c r="N27" s="19"/>
      <c r="O27" s="16"/>
      <c r="P27" s="16"/>
      <c r="Q27" s="19"/>
      <c r="R27" s="16"/>
      <c r="S27" s="16"/>
      <c r="T27" s="16"/>
      <c r="U27" s="16"/>
      <c r="V27" s="16"/>
      <c r="W27" s="16"/>
      <c r="X27" s="16"/>
      <c r="Y27" s="16"/>
    </row>
    <row r="28" spans="1:25" ht="36.75" customHeight="1">
      <c r="A28" s="34" t="s">
        <v>19</v>
      </c>
      <c r="B28" s="29"/>
      <c r="C28" s="29"/>
      <c r="D28" s="29"/>
      <c r="E28" s="29"/>
      <c r="F28" s="30" t="s">
        <v>17</v>
      </c>
      <c r="G28" s="31"/>
      <c r="H28" s="11"/>
      <c r="I28" s="35">
        <f>I27</f>
        <v>116249371.8599987</v>
      </c>
      <c r="J28" s="35"/>
      <c r="K28" s="12">
        <f>K27</f>
        <v>-31580700</v>
      </c>
      <c r="L28" s="12">
        <f>L27</f>
        <v>-34487400</v>
      </c>
      <c r="M28" s="15"/>
      <c r="N28" s="19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33" spans="11:12" ht="15.75">
      <c r="K33" s="6">
        <v>11677040215.29</v>
      </c>
      <c r="L33" s="6">
        <v>12507261701.6</v>
      </c>
    </row>
    <row r="34" spans="11:12" ht="15.75">
      <c r="K34" s="6"/>
      <c r="L34" s="6">
        <v>12596316113</v>
      </c>
    </row>
    <row r="35" spans="11:12" ht="15.75">
      <c r="K35" s="6"/>
      <c r="L35" s="6">
        <f>L33-L34</f>
        <v>-89054411.39999962</v>
      </c>
    </row>
    <row r="36" spans="11:12" ht="15.75">
      <c r="K36" s="6"/>
      <c r="L36" s="6"/>
    </row>
    <row r="37" ht="15.75">
      <c r="K37" s="6"/>
    </row>
  </sheetData>
  <sheetProtection/>
  <mergeCells count="83">
    <mergeCell ref="A1:L1"/>
    <mergeCell ref="I2:J2"/>
    <mergeCell ref="K2:L2"/>
    <mergeCell ref="A3:E4"/>
    <mergeCell ref="F3:H4"/>
    <mergeCell ref="I3:J4"/>
    <mergeCell ref="K3:L3"/>
    <mergeCell ref="A5:E5"/>
    <mergeCell ref="F5:G5"/>
    <mergeCell ref="I5:J5"/>
    <mergeCell ref="A6:E6"/>
    <mergeCell ref="F6:G6"/>
    <mergeCell ref="I6:J6"/>
    <mergeCell ref="A7:E7"/>
    <mergeCell ref="F7:G7"/>
    <mergeCell ref="I7:J7"/>
    <mergeCell ref="A8:E8"/>
    <mergeCell ref="F8:H8"/>
    <mergeCell ref="I8:J8"/>
    <mergeCell ref="A9:E9"/>
    <mergeCell ref="F9:G9"/>
    <mergeCell ref="I9:J9"/>
    <mergeCell ref="R9:W9"/>
    <mergeCell ref="A10:E10"/>
    <mergeCell ref="F10:G10"/>
    <mergeCell ref="I10:J10"/>
    <mergeCell ref="A11:E11"/>
    <mergeCell ref="F11:G11"/>
    <mergeCell ref="I11:J11"/>
    <mergeCell ref="S11:Y11"/>
    <mergeCell ref="A12:E12"/>
    <mergeCell ref="F12:G12"/>
    <mergeCell ref="I12:J12"/>
    <mergeCell ref="S12:X12"/>
    <mergeCell ref="A13:E13"/>
    <mergeCell ref="F13:G13"/>
    <mergeCell ref="I13:J13"/>
    <mergeCell ref="S13:X13"/>
    <mergeCell ref="A14:E14"/>
    <mergeCell ref="F14:G14"/>
    <mergeCell ref="I14:J14"/>
    <mergeCell ref="A15:E15"/>
    <mergeCell ref="F15:G15"/>
    <mergeCell ref="I15:J15"/>
    <mergeCell ref="A16:E16"/>
    <mergeCell ref="F16:G16"/>
    <mergeCell ref="I16:J16"/>
    <mergeCell ref="A17:E17"/>
    <mergeCell ref="F17:G17"/>
    <mergeCell ref="I17:J17"/>
    <mergeCell ref="A18:E18"/>
    <mergeCell ref="F18:G18"/>
    <mergeCell ref="I18:J18"/>
    <mergeCell ref="A19:E19"/>
    <mergeCell ref="F19:G19"/>
    <mergeCell ref="I19:J19"/>
    <mergeCell ref="A20:E20"/>
    <mergeCell ref="F20:G20"/>
    <mergeCell ref="I20:J20"/>
    <mergeCell ref="A21:E21"/>
    <mergeCell ref="F21:G21"/>
    <mergeCell ref="I21:J21"/>
    <mergeCell ref="A22:E22"/>
    <mergeCell ref="F22:G22"/>
    <mergeCell ref="I22:J22"/>
    <mergeCell ref="A23:E23"/>
    <mergeCell ref="F23:G23"/>
    <mergeCell ref="I23:J23"/>
    <mergeCell ref="A24:E24"/>
    <mergeCell ref="F24:G24"/>
    <mergeCell ref="I24:J24"/>
    <mergeCell ref="A25:E25"/>
    <mergeCell ref="F25:G25"/>
    <mergeCell ref="I25:J25"/>
    <mergeCell ref="A26:E26"/>
    <mergeCell ref="F26:G26"/>
    <mergeCell ref="I26:J26"/>
    <mergeCell ref="A27:E27"/>
    <mergeCell ref="F27:G27"/>
    <mergeCell ref="I27:J27"/>
    <mergeCell ref="A28:E28"/>
    <mergeCell ref="F28:G28"/>
    <mergeCell ref="I28:J28"/>
  </mergeCells>
  <printOptions/>
  <pageMargins left="0.7" right="0.7" top="0.75" bottom="0.75" header="0.3" footer="0.3"/>
  <pageSetup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П. Губарева</cp:lastModifiedBy>
  <cp:lastPrinted>2022-09-09T07:37:32Z</cp:lastPrinted>
  <dcterms:created xsi:type="dcterms:W3CDTF">2003-10-27T06:52:07Z</dcterms:created>
  <dcterms:modified xsi:type="dcterms:W3CDTF">2022-09-12T09:19:48Z</dcterms:modified>
  <cp:category/>
  <cp:version/>
  <cp:contentType/>
  <cp:contentStatus/>
</cp:coreProperties>
</file>